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80" tabRatio="693" activeTab="0"/>
  </bookViews>
  <sheets>
    <sheet name="REKAPITULACIJA" sheetId="1" r:id="rId1"/>
    <sheet name="STROJNE, GRADBENA, OSTALO" sheetId="2" r:id="rId2"/>
    <sheet name="ELEKTRO" sheetId="3" r:id="rId3"/>
  </sheets>
  <definedNames>
    <definedName name="_xlnm.Print_Area" localSheetId="2">'ELEKTRO'!$A$1:$G$409</definedName>
    <definedName name="_xlnm.Print_Area" localSheetId="0">'REKAPITULACIJA'!$A$1:$F$18</definedName>
    <definedName name="_xlnm.Print_Area" localSheetId="1">'STROJNE, GRADBENA, OSTALO'!$B$1:$G$570</definedName>
    <definedName name="_xlnm.Print_Titles" localSheetId="1">'STROJNE, GRADBENA, OSTALO'!$15:$15</definedName>
  </definedNames>
  <calcPr fullCalcOnLoad="1"/>
</workbook>
</file>

<file path=xl/sharedStrings.xml><?xml version="1.0" encoding="utf-8"?>
<sst xmlns="http://schemas.openxmlformats.org/spreadsheetml/2006/main" count="1036" uniqueCount="690">
  <si>
    <t>pš</t>
  </si>
  <si>
    <t>kg</t>
  </si>
  <si>
    <t>Dodatna potrebna oprema:</t>
  </si>
  <si>
    <t>(Glej izračun v tehnični prilogi!)</t>
  </si>
  <si>
    <t>kos</t>
  </si>
  <si>
    <t>Poz.</t>
  </si>
  <si>
    <t>Cena/enoto</t>
  </si>
  <si>
    <t>Cena</t>
  </si>
  <si>
    <t>Enota</t>
  </si>
  <si>
    <t>Naziv elementa - Dobava in montaža</t>
  </si>
  <si>
    <t>m</t>
  </si>
  <si>
    <t>kpl</t>
  </si>
  <si>
    <t>*požarno odpornost panela razred A1 po DIN 4102 (0 po ISO 1182.2)</t>
  </si>
  <si>
    <t>*mehanske lastnosti ohišja po SIST EN 1886 in sicer:</t>
  </si>
  <si>
    <t xml:space="preserve">OPOMBA: </t>
  </si>
  <si>
    <t>Kontrolna vrata so opremljena s posebnimi zapirali in gumi tesnili.</t>
  </si>
  <si>
    <t>~ samonatočni sifoni za odtok kondenzata;</t>
  </si>
  <si>
    <t>~ U cevke z indikatorjem zamazanosti filtra;</t>
  </si>
  <si>
    <t>~ mehanska trdnost ohišja, razred A2;</t>
  </si>
  <si>
    <t>~ zrakotesnost pri pod in nadtlaku, razred A;</t>
  </si>
  <si>
    <t>~ uhajanje zraka na filtrih k=&lt;2% nazivnega pretoka po EN 779;</t>
  </si>
  <si>
    <t>~ faktor dušenja zvoka Rw=34 dB, DIN 52210-03 (EN ISO 3744);</t>
  </si>
  <si>
    <t>Naročilo opremiti s skico naprave z vsemi potrebnimi podatki!</t>
  </si>
  <si>
    <t xml:space="preserve">  </t>
  </si>
  <si>
    <t>skupaj z vsem potrebnim pritrdilnim in tesnilnim materialom.</t>
  </si>
  <si>
    <t>Testiranje obsega:</t>
  </si>
  <si>
    <t>- meritve zahtevanih razlik tlakov med prostori;</t>
  </si>
  <si>
    <t>- meritve parametrov temperature in vlage;</t>
  </si>
  <si>
    <t>- dimni test</t>
  </si>
  <si>
    <t>Šolanje uporabnika skupaj z poročilom</t>
  </si>
  <si>
    <t>Skupaj STROJNE INSTALACIJE brez DDV</t>
  </si>
  <si>
    <t>TESTIRANJA, VALIDACIJE</t>
  </si>
  <si>
    <t>Dimenzije so okvirne in se lahko tudi spremenijo!</t>
  </si>
  <si>
    <t xml:space="preserve">ustreza DL-2/R, Hidria IMP Klima </t>
  </si>
  <si>
    <t>POPIS NAPRAV, MATERIALA in DEL</t>
  </si>
  <si>
    <t>Sestava funkcijskih enot in tehnične karakteristike:</t>
  </si>
  <si>
    <t>Tip X-Basic; Proizvod TROX</t>
  </si>
  <si>
    <t>Φ 250</t>
  </si>
  <si>
    <t>Tip   IQ4/96/XNC/BAC/230, proizvod TREND</t>
  </si>
  <si>
    <t xml:space="preserve">raširitveni moduli </t>
  </si>
  <si>
    <t>IQ4/IO/16DI</t>
  </si>
  <si>
    <t>IQ4/IO/8AO</t>
  </si>
  <si>
    <t>IQ4/IO/8DO</t>
  </si>
  <si>
    <t xml:space="preserve">Testiranja in validacije (IQ, OQ, PQ) </t>
  </si>
  <si>
    <t xml:space="preserve">Debeline: d = 10 mm, </t>
  </si>
  <si>
    <t xml:space="preserve">Debeline: d = 25 mm, </t>
  </si>
  <si>
    <t xml:space="preserve">Kompletno v 4 (štirih) mapiranih izvodih in E obliki </t>
  </si>
  <si>
    <t xml:space="preserve">Vključeno dvakratno testiranje </t>
  </si>
  <si>
    <t>Tip PS 500, proizvod TERMOKON</t>
  </si>
  <si>
    <t>Tip DPA2500, proizvod TERMOKON</t>
  </si>
  <si>
    <t>Tip DPA250 + zero point kalibracijo, proizvod TERMOKON</t>
  </si>
  <si>
    <t>Tip VFG54+, proizvod TERMOKON</t>
  </si>
  <si>
    <t>AKF10+ , proizvod TERMOKON</t>
  </si>
  <si>
    <t>Adapter +razni dodatki</t>
  </si>
  <si>
    <t>testiranje, nastavitve, izdelava slik na PC</t>
  </si>
  <si>
    <t xml:space="preserve">- test propustnosti HEPA filtrov - integriteta in kontrola tesnilnih mest (leak test); </t>
  </si>
  <si>
    <t>- določitev klase čistosti po prostorih in klasifikacija prostorov po ISO 14644-1</t>
  </si>
  <si>
    <t xml:space="preserve">Hidravlično uravnoteženje sistema, meritve parametrov, preizkusni zagon in </t>
  </si>
  <si>
    <t>meritve mikroklime.</t>
  </si>
  <si>
    <t xml:space="preserve">fazonskimi kosi, usmerjevalnimi lopaticami in revizijskimi odprtinami. </t>
  </si>
  <si>
    <t>Pred naročilom je potrebno preveriti dolžine, sestavo, strani priključkov in smeri</t>
  </si>
  <si>
    <t>posluževanja!</t>
  </si>
  <si>
    <t xml:space="preserve">Parni vlažilnik z generatorjem pare </t>
  </si>
  <si>
    <t>Priklop na obstoječi nadzorni sistem</t>
  </si>
  <si>
    <t>Izvede upravljalec obstoječega nadzornega sistema.</t>
  </si>
  <si>
    <t>tesnilnim materialom.</t>
  </si>
  <si>
    <t xml:space="preserve">Ohišje-samonosna konstrukcija, oblečeno z paneli izdelanimi  iz pocinkane pločevine; </t>
  </si>
  <si>
    <t>Paneli toplotno in zvočno izolirani z trdo kameno volno debeline 50mm;</t>
  </si>
  <si>
    <t>Naprava mora biti izdelana skladno z zahtevami standardov obveznih za uporabo v RS</t>
  </si>
  <si>
    <t>in EU:</t>
  </si>
  <si>
    <t>*Pravilnik o prezračevanju in klimatizaciji (Ur.l. RS št. 42/02) in standardih za:</t>
  </si>
  <si>
    <t>*ocenitev lastnosti enot, komponent in sekcij po SIST EN 13053;</t>
  </si>
  <si>
    <t>~ toplotna prehodnost, razred T4;</t>
  </si>
  <si>
    <t>~ toplotn mostov, razred TB3;</t>
  </si>
  <si>
    <t>~ kapacitete parametrov (pretok, toplotna moč,…) po EN 13053;</t>
  </si>
  <si>
    <t>Karakteristike naprave CERTIFICIRANE s strani neodvisne pooblaščene institucije</t>
  </si>
  <si>
    <t>naprimer  EUROVENT.</t>
  </si>
  <si>
    <t>Dodatne zahteve:</t>
  </si>
  <si>
    <t>Naprava mora biti izdelana v skladu z standardi za higiensko neoporečnost  v skladu z</t>
  </si>
  <si>
    <t>Na mestih, kjer je to potrebno so v ohišje enote montirana revizijska stekla za kontrolo</t>
  </si>
  <si>
    <t>vklop/izklop.</t>
  </si>
  <si>
    <t>Klima naprava mora biti opremljena z elastičnimi priključki in amortizerji za preprečitev</t>
  </si>
  <si>
    <t>prenosa vibracij na gradbeno konstrukcijo in kanalsko traso.</t>
  </si>
  <si>
    <t>DIN 1946-4 in VDI 6022;</t>
  </si>
  <si>
    <t xml:space="preserve">proizvajalca TREND, ki omogoča vodenje in nadzor delovanja sistema klimatizacije </t>
  </si>
  <si>
    <t>Opomba</t>
  </si>
  <si>
    <t>MERNO REGULACIJSKA OPREMA</t>
  </si>
  <si>
    <t>OPREMA</t>
  </si>
  <si>
    <t>*napajalna napetost 24V AC +-15%; 1VA;</t>
  </si>
  <si>
    <t>*območje merjenja +-50Pa (+-100Pa); natančnost 2%;</t>
  </si>
  <si>
    <t>*izhodni signal 0 - 10V DC, 1mA max.;</t>
  </si>
  <si>
    <t>Pel=4 - 75W; 230V/1/50Hz; Imax=0,7A</t>
  </si>
  <si>
    <t>priključek 1";  holandec 1 1/2"</t>
  </si>
  <si>
    <t>Tip Yonos PICO 25/1-8; proizvod WILO</t>
  </si>
  <si>
    <t xml:space="preserve">materialom in električnim priklopom. </t>
  </si>
  <si>
    <t xml:space="preserve">in električnim priklopom. </t>
  </si>
  <si>
    <t xml:space="preserve">pritrdilnim,tesnilnim in montažnim materialom in električnim priklopom. </t>
  </si>
  <si>
    <t xml:space="preserve">skupaj z vsem pritrdilnim, tesnilnim, montažnim materialom in električnim priklopom. </t>
  </si>
  <si>
    <t xml:space="preserve">svežega zraka z potrebnim montažnim, tesnilnim materialom in električnim priklopom. </t>
  </si>
  <si>
    <t xml:space="preserve">po protokolu BACNET </t>
  </si>
  <si>
    <t xml:space="preserve">tesnilnim, montažnim materialom in električnim priklopom. </t>
  </si>
  <si>
    <t xml:space="preserve">Obsega programski software (SCADA), ki se ga naloži na PC, omogoča grafično (slike) </t>
  </si>
  <si>
    <t xml:space="preserve">kontrolo sistema in registracijo parametrov, alarmiranje in registracijo napak,  zgodovine </t>
  </si>
  <si>
    <t>obratovanja, planiranje servisov, porabo energije,…</t>
  </si>
  <si>
    <t xml:space="preserve">Supervisor 963, proizvod TREND </t>
  </si>
  <si>
    <t>ELEMENTI PREZRAČEVANJA</t>
  </si>
  <si>
    <t>Φ 200</t>
  </si>
  <si>
    <t>Φ 150</t>
  </si>
  <si>
    <t>Φ 125</t>
  </si>
  <si>
    <t xml:space="preserve">in barvano vRAL 2010. V ohišje sta vgrajeni nastavka za merjenje tlakov in poseben  </t>
  </si>
  <si>
    <t>tesnilni okvir za preizkus tesnosti naseda.</t>
  </si>
  <si>
    <t>Kompletno z vsem vijačnim, tesnilnim in pritrdilnim materialom, za vgradnjo v strop.</t>
  </si>
  <si>
    <t>Posluževanje-zamenjava filtra iz prostora.</t>
  </si>
  <si>
    <t>Tip TFC; proizvod TROX</t>
  </si>
  <si>
    <t>skupaj z vijačnim, tesnilnim in pritrdilnim materialom.</t>
  </si>
  <si>
    <t xml:space="preserve">izdelana iz ekspandirane gume za temperaturo do 100 °C, samougasljiva, </t>
  </si>
  <si>
    <t>vključno z lepilom ter z potrebnim dodatnim materialom (v strojnici).</t>
  </si>
  <si>
    <t>OPOMBA</t>
  </si>
  <si>
    <t>A. STROJNA INSTALACIJSKA DELA</t>
  </si>
  <si>
    <t>vijačnim, tesnilnim in pritrdilnim materialom.</t>
  </si>
  <si>
    <t>CEVNE INSTALACIJE</t>
  </si>
  <si>
    <t xml:space="preserve">*drobna armatura, manometer (6bar), </t>
  </si>
  <si>
    <t xml:space="preserve">  termometer z tulko (100˚C), </t>
  </si>
  <si>
    <t>Priklop kanalizacijskih cevi</t>
  </si>
  <si>
    <t>B. GRADBENO OBRTNIŠKA DELA</t>
  </si>
  <si>
    <t>C.PROJEKTI, PROGRAMSKA OPREMA,  MERITVE</t>
  </si>
  <si>
    <t>delovanja (ventilatorska enota, ...) in v notranjosti nameščene luči z stikalom za</t>
  </si>
  <si>
    <t>General filter CFW40-098; 56-81-106Pa; 2 x 592 x 287mm</t>
  </si>
  <si>
    <t xml:space="preserve">K-lamelni vodni hladilnik zraka; </t>
  </si>
  <si>
    <t xml:space="preserve">H-lamelni vodni grelnik zraka; </t>
  </si>
  <si>
    <t>hlajenje zraka: 27,00 °C/45 %r.v. / 14 °C/91,8 %r.v.; Qh =17,19kW; SHR=0,84;</t>
  </si>
  <si>
    <t xml:space="preserve">ogrevanje zraka: 9°C / 25 °C; Qg =17,74kW; </t>
  </si>
  <si>
    <t xml:space="preserve">EEH/9,95/3S z ročno nastavljivim termostatom IMT 543707/A  </t>
  </si>
  <si>
    <t>zrak: vstop 14 °C/izstop 21 °C; Pel = 18,99 kW (400V/3/50Hz); Qg=7,76W (3 stopnje);</t>
  </si>
  <si>
    <t>Ventilator: Ziehl-Abegg/ER28C-2DN.E7.1R; Vz = 3.300 m3/h, dpext = 1200 Pa;</t>
  </si>
  <si>
    <t>Elektromotor:  ZAH-D-IE2-100-2-3, IP55, Pel=3,0(2,8)kW; 400 V/3/50 Hz; In =5,88%A;</t>
  </si>
  <si>
    <t xml:space="preserve">prirejen za frekvenčno regulacijo; izkoristek 85%; obratovalna točka frek.reg. 77,4Hz </t>
  </si>
  <si>
    <t xml:space="preserve">COFIMl tip RP-H-E-F9; (class ePM1 90%); 133-183-233Pa; 2 x 592 x 287mm; </t>
  </si>
  <si>
    <t xml:space="preserve">Dimenzije naprave: L x B x H = 3.202,5 x 1.320 x 587,5mm </t>
  </si>
  <si>
    <t>Tip ZHK 2000 S HG, velikost 9/4,5; proizvod EUROCLIMA GmbH, Avstrija</t>
  </si>
  <si>
    <t xml:space="preserve">Električni stikalni blok je opremljen z opremljen z digitalinim krmilnikom (PLC) tip IQ4E,  </t>
  </si>
  <si>
    <t>skupaj z interlockom vrat za kontrolo vstopa/izstopa in kaskad. Krmilnik omogoča priklop</t>
  </si>
  <si>
    <t xml:space="preserve">na nadzorni sistem Supervisor 963, ki je instaliran na osebnem računalniku PC v CL in </t>
  </si>
  <si>
    <t>povezan na daljinski nadzor vzdrževalne službe</t>
  </si>
  <si>
    <t xml:space="preserve">KN-LCB in elementi avtomatske regulacije, skupaj z priklopom na glavni dovod.  </t>
  </si>
  <si>
    <t>Posebna pazljivost - v bližini prostor z interferometrom</t>
  </si>
  <si>
    <t xml:space="preserve">Ventil tipVXG44.15-4, proizvod SIEMENS </t>
  </si>
  <si>
    <t xml:space="preserve">Tip VSD2H/3P-480/008B/IP21, proizvod TREND </t>
  </si>
  <si>
    <t>tesnosti C po SIST EN 1507, vključno s prirobnicami, pritrdilnim in tesnilnim materialom,</t>
  </si>
  <si>
    <t>proizvod A SONOCONNECT</t>
  </si>
  <si>
    <t>tip LS25J ɸ 152mm(l v kosu je 10m)</t>
  </si>
  <si>
    <t>Tip TFC-SC-SPC-VDW/500x24x158x299/M/2/S/10 +MFP H13 (435 x 435 x 78/91)</t>
  </si>
  <si>
    <t>Tip TFC-SC-SPC-VDW/400x24x158x299/M/2/S/10 +MFP H13 (435 x 435 x 78/91)</t>
  </si>
  <si>
    <t>510 x 540</t>
  </si>
  <si>
    <t>tip B AZR, Proizvod Bossplast</t>
  </si>
  <si>
    <t>Proizvod TROX</t>
  </si>
  <si>
    <t xml:space="preserve">proizvod TROX, pogon (0-10V) proizvod BELIMO </t>
  </si>
  <si>
    <t>izdelana iz ekspandirane gume za temperaturo do 100 °C, samougasljiva, vključno z lepilom</t>
  </si>
  <si>
    <t>ter z potrebnim dodatnim materialom (pod dvojnim stropom).</t>
  </si>
  <si>
    <t>TipST-PL10/E, Proizvod KAIMANN</t>
  </si>
  <si>
    <t>Cevne instalacije skupaj z zaporno in regulacijsko armaturo</t>
  </si>
  <si>
    <t>*zaporna loputa DN20</t>
  </si>
  <si>
    <t>*poševno sedežni regulacijski ventil DN20</t>
  </si>
  <si>
    <t>*lovilec nesnage DN 25</t>
  </si>
  <si>
    <t>V popisu so navedeni tip in proizvajalec naprav in opreme, ki služi projektantu zgolj kot pomoč zaradi tehničnih podatkov.</t>
  </si>
  <si>
    <t>Ponudnik lahko izbere katerega koli drugega proizvajalca, katerega tehnične karakteristike in kvaliteta izdelka odgovarja v popisu padanemu proizvodu!</t>
  </si>
  <si>
    <t xml:space="preserve">stikalna oprema za vklop/izklop, varovanje, krmiljenje in signalizacijo. R-LCB </t>
  </si>
  <si>
    <t>je ločen od klima naprave KN-LCB in je postavljen v prostoru CL. V njem je instalirana</t>
  </si>
  <si>
    <t xml:space="preserve">tudi vsa stikalna in varovalna oprema za tehnološko- procesno opremo, razsvetljavo, </t>
  </si>
  <si>
    <t>kontrolo vstopa, potrebnih elementov za požarnovarnost (priklop na obstoječi  ASPJ).</t>
  </si>
  <si>
    <t>V projektu električnih instalacij je obdelan R-LCB, kabelske povezave na porabnike</t>
  </si>
  <si>
    <t xml:space="preserve">Izdelanih iz pocinkanih jeklenih profilov, skupaj z vsem potrebnim prtrdilnim in vijačnim </t>
  </si>
  <si>
    <t>materialom. Klima naprava mora biti obešena na gumi amortizerje, ki preprečujejo prenos</t>
  </si>
  <si>
    <t xml:space="preserve">vibracij na betonski strop. </t>
  </si>
  <si>
    <t>Vlažilnik zraka po dogovoru z naročnikom ni potreben!</t>
  </si>
  <si>
    <t xml:space="preserve">montažnim, tesnilnim materialom in električnim priklopom. </t>
  </si>
  <si>
    <t>med prostori za L2-PP-CL in okolico; kompletno z montažnim, tesnilnim materialom in</t>
  </si>
  <si>
    <t xml:space="preserve">električnim priklopom. </t>
  </si>
  <si>
    <t>Tip FTK+270VV incl. MF20 (TPO) 626354, proizvod TERMOKON</t>
  </si>
  <si>
    <t xml:space="preserve">Pogon tip SAS 61.03, 24V, 0-10V DC, Proizvod DANFOSS </t>
  </si>
  <si>
    <t>tip PIR 7000, proizvod DRAEGER</t>
  </si>
  <si>
    <t>tip REGARD 2400/2410, Proizvod DRAEGER</t>
  </si>
  <si>
    <t>H13. Ohišje filtra je izdelano iz jeklene pločevine, zavarjeno (zrakotesno po DIN 1946)</t>
  </si>
  <si>
    <t>sestavljena iz nosilnega okvirja, posebno oblikovanih prečnih lamel in pocinkane žične</t>
  </si>
  <si>
    <t>mreže, skupaj z vsem potrebnim vgradnim (zunanji zid)pritrdilnim in tesnilnim materialom.</t>
  </si>
  <si>
    <t>C po SIST EN 1507 , vključno z vsem potrebnim spojnim, tesnilnim materialom, fazonski-</t>
  </si>
  <si>
    <t>Φ 320</t>
  </si>
  <si>
    <t>Φ 220</t>
  </si>
  <si>
    <t xml:space="preserve">mi kosi in revizijskimi odprtinami </t>
  </si>
  <si>
    <t>tip LS25J ɸ 125mm(l v kosu je 10m)</t>
  </si>
  <si>
    <t>sestavljen iz navojnih palic in obes z blažilniki tresljajev, skupaj z materialom za vijačenje v</t>
  </si>
  <si>
    <t>betonski strop  in pritrditev.</t>
  </si>
  <si>
    <t>proizvajalec Bossplast (certfikat tesnosti kanalov)</t>
  </si>
  <si>
    <t xml:space="preserve">Φ 350 (+15m, če je potrbno potegniti zajem do vrha strehe) </t>
  </si>
  <si>
    <t xml:space="preserve">z potrebnim pritrdilnim in tesnilnim materialom,vključno s komoro in nastavkom za priklop </t>
  </si>
  <si>
    <t xml:space="preserve"> nastavitev količine zraka.</t>
  </si>
  <si>
    <t xml:space="preserve">odvodne fleksibilne cevi. Narejena iz pločevine-barvana RAL 9010, vključno z nastavkom za </t>
  </si>
  <si>
    <t>Hladilnik/grelnik zraka - change over</t>
  </si>
  <si>
    <t>Cevni razvod za sanitarno hladno vodo se priklopi na obstoječi razvod sanitarne hladne vode,</t>
  </si>
  <si>
    <t>katere priklopno mesto je locirano v strojnici "L za NF" v neposredni bližini. Po dogovoru z</t>
  </si>
  <si>
    <t xml:space="preserve">naročnikom se pod vsakim koritom instalira pretočni bojler prostornine 10l za pripravo sani- </t>
  </si>
  <si>
    <t>tarne toplevode.</t>
  </si>
  <si>
    <t xml:space="preserve">Spajanje po sistemu PRESS ali pa s posebnimi navojnimi fitingi z obročem in matico. V  </t>
  </si>
  <si>
    <t>količini so zajeti vsi potrebni fitingi, zaporni in tesnilni elementi za priklop na umivalnik.</t>
  </si>
  <si>
    <t xml:space="preserve">V dolžini je upoštevan tudi priklop na priključek SHV v strojnici "L za NF". </t>
  </si>
  <si>
    <t xml:space="preserve">Na željo naročnika se za pripravo sanitarne tople vode uporabijo tlačni boljerji sanitarne </t>
  </si>
  <si>
    <t>Skupaj z montažo pod pult, z priklopom na pripravljen priključek sanitarne vode in</t>
  </si>
  <si>
    <t>varnostno opremo.</t>
  </si>
  <si>
    <t>Korito ni premet tega popisa ga dobavi naročnik skupaj z laboratorijskim pohištvom!</t>
  </si>
  <si>
    <t>V tem popisu je zajeto priklop mešalne baterije in priklop korita na kanalizacijski odtok!</t>
  </si>
  <si>
    <t>Razvod sanitarne hladne vode (SHV)</t>
  </si>
  <si>
    <t xml:space="preserve">Upoštevati je potrebno priklope na 4 korita (1 x L2, 2 x CL, 1 x L1) in priklop </t>
  </si>
  <si>
    <t xml:space="preserve">*4 korita (1 x L2, 2 x CL, 1 x L1) in priklop </t>
  </si>
  <si>
    <t>*na digestorij alumplast 16 x 2</t>
  </si>
  <si>
    <t>korito za vodo iz nerjaveće ploče-vine (ali na pult).</t>
  </si>
  <si>
    <t xml:space="preserve">in montažnim materialom (fleksibilne cevi, kotni ventili). Mešalna baterija se priklopi na </t>
  </si>
  <si>
    <t>*PVC ɸ 50 za priklop korit (4x - prečno in vertikalno) na vzdolžno kanalizacijsko cev</t>
  </si>
  <si>
    <t>*PVC ɸ 50 za priklop  digestorija (prečno in vertikalno) na vzdolžno kanalizacijsko cev</t>
  </si>
  <si>
    <t xml:space="preserve">Vse cevi so položene vertikalno in horizontalno v tlaku (tlačno preizkušene) in nato zalite z </t>
  </si>
  <si>
    <t>estrihom.</t>
  </si>
  <si>
    <t>*korita in digestorij so opremljena z sifonom v vertikalnem priključku PVC ɸ50</t>
  </si>
  <si>
    <t>*vzdolžna kanalizacijska PVC cev ɸ75 do strojnice "L za NF"</t>
  </si>
  <si>
    <t>*protipovratni ventil za vgradnjo v vzdolžno kanalzacijsko cev PVC ɸ75</t>
  </si>
  <si>
    <t>V pozicijah so upoštevani vsi fazonski kosi in tesnila za spajanje!</t>
  </si>
  <si>
    <t>HLAJENJE in OGREVANJE</t>
  </si>
  <si>
    <t>VODOVOD in KANALIZACIJA</t>
  </si>
  <si>
    <t>Hladilnik zraka, ki je instaliran v klima napravi je opremljen z koritom za zbiranje konden-</t>
  </si>
  <si>
    <t xml:space="preserve">zata in eliminatorjem kapljic. Za odvod kondenza je na klima naprava opremljena z </t>
  </si>
  <si>
    <t>Za odvod kondenza je na klima naprava opremljena z</t>
  </si>
  <si>
    <t>*samonatočnim podtlačnim sifonom PVC ɸ32 in</t>
  </si>
  <si>
    <t>*priklop na obstoječi kanalizacijski priključek v strojnici ɸ 110</t>
  </si>
  <si>
    <t>tople vode velikosti 15l za vsako korito posebej.</t>
  </si>
  <si>
    <t>Volunen 14,8l; podpultni; delovni tlak 6bar; priključna moč 2000W; 230V/1/50Hz (10A)</t>
  </si>
  <si>
    <t xml:space="preserve">mere  30 x 50 x 31cm  </t>
  </si>
  <si>
    <t>tip GT150, proizvod Gorenje</t>
  </si>
  <si>
    <t xml:space="preserve">  Instalira se eno nadstropje nižje v hodniku ali na prostem - ni predmet tega razpisa</t>
  </si>
  <si>
    <t xml:space="preserve">  skupaj z regulatorjem tlaka (plinska postaja)</t>
  </si>
  <si>
    <t>*parozaporna izolacija ustrezne kvalitete in debeline 19mm -cevaki</t>
  </si>
  <si>
    <t xml:space="preserve">*cevni razvod izdelan iz ceviVIEGA Prestabo (za zatiskanje), skupaj z fazonskimi kosi, </t>
  </si>
  <si>
    <t xml:space="preserve">  pritrdilnim, obešalnim in vijačnim materialom DN25-DN20</t>
  </si>
  <si>
    <t xml:space="preserve">  skupaj z vsemi fazonskimi kosi in mazterialom za odrez in varenje;</t>
  </si>
  <si>
    <t xml:space="preserve">  (cca 15m)! </t>
  </si>
  <si>
    <t xml:space="preserve">  proizvod Kaiman. Razvod na prostem (po strehi) izolacija zaščitena z Al pločevino </t>
  </si>
  <si>
    <t>Skupni dovod po jašku do srehe (glej usklajevalni načrt!) - priklop na HA</t>
  </si>
  <si>
    <t xml:space="preserve">  s priklopom za plastično cev (1x pri HA, 1x v najnižji točki),</t>
  </si>
  <si>
    <t xml:space="preserve">*črna šivna cev DN50 (48,3 x 2,9mm); DIN 2458/1626, EN 10217-1, material St37.0, </t>
  </si>
  <si>
    <t>*zaporni ventil DN50 (montiran pri HA) na strehi</t>
  </si>
  <si>
    <t>*polnilno praznilna pipa za praznenje in polnenje razvoda hladine/ogrevne vode DN15</t>
  </si>
  <si>
    <t xml:space="preserve">*toplotna izolacija za izolacijo cevi tip Kaiflex ST 19 x 48, cevaki debeline 19mm, </t>
  </si>
  <si>
    <t xml:space="preserve">*lonec za odzračevanje (2l), skupaj z odzračevalnim ventilom (2x pri HA) </t>
  </si>
  <si>
    <t>*izpustna pipa z prikopom na plastično cev DN 15 v najnižji točki,</t>
  </si>
  <si>
    <t>*odzračevalni lonček v najvišji točki 1/2"(pri klima napravi)</t>
  </si>
  <si>
    <t xml:space="preserve">Označevanje delovišča, zapora, elaborat iz varstva pri delu </t>
  </si>
  <si>
    <t>Transport, postavitev naprav</t>
  </si>
  <si>
    <t xml:space="preserve">najem avto dvigala za </t>
  </si>
  <si>
    <t>*spust starega hladilnega agregata iz strehe in odvoz na trajno deponijo</t>
  </si>
  <si>
    <t xml:space="preserve">V primeru, da se instalira zunaj, mora imeti jeklenka el. grelnik in mora biti postavljena v  </t>
  </si>
  <si>
    <t>ustrezni omarici, ki je zaklenjena!</t>
  </si>
  <si>
    <t xml:space="preserve">tekočina tip SOLAR N, proizvod PETROL </t>
  </si>
  <si>
    <t>l</t>
  </si>
  <si>
    <t xml:space="preserve">za mešanje z vodo v razmerju 20-25% </t>
  </si>
  <si>
    <t xml:space="preserve">  tipa inkubatorja! </t>
  </si>
  <si>
    <t>*odstranitev vse opreme v prostorih</t>
  </si>
  <si>
    <t>*strojnih instalacij klima pod stropom, radiatorjev</t>
  </si>
  <si>
    <t xml:space="preserve">Po končanih delih odstranitve opreme, stropov oblog in instalacij  mora biti prostor popolno- </t>
  </si>
  <si>
    <t>ma čist in pripravljen za nadalna dela.</t>
  </si>
  <si>
    <t>Osnovna dela za pripravo prostora</t>
  </si>
  <si>
    <t>*izkopi za električne instalacije (če bo potrebno),</t>
  </si>
  <si>
    <t>*vgraditi vse instalacije, ki bodo pod ometne (elektrika - cevi) in v tleh (kanalizacija),</t>
  </si>
  <si>
    <t>*zazidava položenih instalacij v stenah in tleh,</t>
  </si>
  <si>
    <t>*poravnave zidov in stropa,</t>
  </si>
  <si>
    <t>*izravnava tal in polaganje novega estriha (debelina vsaj 4cm),</t>
  </si>
  <si>
    <t>Izbrati v dogovoru z uporabnikom- tehnične zahteve!</t>
  </si>
  <si>
    <t xml:space="preserve">vključno z zaokrožnicami. Ni zahtev za elektrostatično odpornost! </t>
  </si>
  <si>
    <t xml:space="preserve">Postavitev stropa, ki naj bo izdelan v celem kot naprimer </t>
  </si>
  <si>
    <t>*električnih instalacij pod stropom in po stenah (parapetni kanali, kabli, stikala, utičnice)</t>
  </si>
  <si>
    <t>Postavitev novih sten</t>
  </si>
  <si>
    <t>*dodatna stena za ločitev CL od L1, debeline 12,5cm (2x knauf odporen na vodo + 10cm</t>
  </si>
  <si>
    <t xml:space="preserve">*ograditev predprostora PP, knauf stena debeline 12,5cm (2x knauf odporen na vodo + 10cm  </t>
  </si>
  <si>
    <t xml:space="preserve">  izolacije - steklena vola )</t>
  </si>
  <si>
    <t>Skupaj z pripravo estriha za polaganje PVC obloge.</t>
  </si>
  <si>
    <t>Vrata za vstop v prostore</t>
  </si>
  <si>
    <t xml:space="preserve">*vhodna vrata brez zasteklitve, debeline 50mm, dimenzije 900 x 2.200mm (svetla mera), </t>
  </si>
  <si>
    <t xml:space="preserve">*vrata za vstop v prostore L2 in CL - bele barve debeline 50mm, dimenzije 900 x 2.200mm </t>
  </si>
  <si>
    <t xml:space="preserve">  z zasteklitvijo 500 x 800mm, </t>
  </si>
  <si>
    <t xml:space="preserve">  Vrata imajo električno ključavnico in se odpirajo z kartičnim pristopom, ki mora biti </t>
  </si>
  <si>
    <t xml:space="preserve">  na strani hodnika opremljena z bunko, na notranji strani z kljuko in samo zapiralom. </t>
  </si>
  <si>
    <t xml:space="preserve">  Vrata so opremljena z semaforjem (zelena, rdeča luč), reed relejem, magnetnim zapiralom </t>
  </si>
  <si>
    <t xml:space="preserve">  in brenčačem v primeru nepravilnega vstopa (v prostor L 2)</t>
  </si>
  <si>
    <t xml:space="preserve">  Na strani vstopa iz PP so opremljena z potisno ploščo, na drugi strani z bunko.</t>
  </si>
  <si>
    <t>kontroliran!</t>
  </si>
  <si>
    <t xml:space="preserve">Vsa tri vrata so v sistemu interlocka povezana na centralni računalnik, tako da je vstop </t>
  </si>
  <si>
    <t>*barvanje stropa z osnovno belo barvo - čistost (šele zatem se montirajo el. in str.instalacije)</t>
  </si>
  <si>
    <t>vrhunsko pralna barva  z učinkovito zaščitnim filmom proti rasti bakterij in zidnih plesni</t>
  </si>
  <si>
    <t>kot naprimer JUPOL AMIKOL,  proizvod JUB</t>
  </si>
  <si>
    <t>Kvaliteta izdelave vrat - površinsko zaščitena z Al  pločevino debeline 1mm, barvana z barvo</t>
  </si>
  <si>
    <t xml:space="preserve">odporno na abrazijo in čiščenje (čisti prostori). </t>
  </si>
  <si>
    <t xml:space="preserve">projektne dokumentacije </t>
  </si>
  <si>
    <t xml:space="preserve">za strojne in električne instalacije (PID) po pravilniku o podrobnejši vsebini </t>
  </si>
  <si>
    <t xml:space="preserve">Izdelava primopredajne dokumentacije z navodili za uporabo, delovanje in </t>
  </si>
  <si>
    <t>servisiranje sistema</t>
  </si>
  <si>
    <t>testiranja (DALT test).</t>
  </si>
  <si>
    <t>IQ4/IO/8UI</t>
  </si>
  <si>
    <t xml:space="preserve">  Lužene in krtačene , certifikat EN 10204/3-1, dimenzije  ɸ8x1.</t>
  </si>
  <si>
    <t xml:space="preserve">  materialom za spajanje in potrebnim pritrdilnim in obešalnim materialom.</t>
  </si>
  <si>
    <t>sendvič; debelina 52mm;  izolacija trda kamena volna,</t>
  </si>
  <si>
    <t>površina praškasto barvan Al debeline 1,2mm, RAL 9010</t>
  </si>
  <si>
    <t>Skupaj z vsemi odprtinami za distribucijske elemente, luči (18x), revizijskimi (4x) in ostalimi</t>
  </si>
  <si>
    <t>odprtinami (kanali 5x)</t>
  </si>
  <si>
    <t>proizvod CLEANGRAD, ali tehnično ustrezen drug dobavitelj</t>
  </si>
  <si>
    <t>V popisu ni zajeto:</t>
  </si>
  <si>
    <t>*digestorij</t>
  </si>
  <si>
    <t>*inkubatorji</t>
  </si>
  <si>
    <t>*pohištvo</t>
  </si>
  <si>
    <t>*korita</t>
  </si>
  <si>
    <t>Laboratorijska oprema, ki jo dobavi naročnik (glej spisek instalirane opreme)</t>
  </si>
  <si>
    <t>*LAF komora</t>
  </si>
  <si>
    <t>*hladilniki - zmrzovalniki</t>
  </si>
  <si>
    <t>in ostale naprave</t>
  </si>
  <si>
    <t>Oprema bo električno priklopljena in priključena na vodovod in odtočno kanalizacijo.</t>
  </si>
  <si>
    <t>Tip EM 250 EC 01, proizvod RUCK</t>
  </si>
  <si>
    <t>Tip AK-P1/125/D2/B30, proizvod TROX</t>
  </si>
  <si>
    <t>Tip, TVR 250 BM0, proizvod TROX</t>
  </si>
  <si>
    <t>Tip AK-P1/200/D2/B30, proizvod TROX</t>
  </si>
  <si>
    <t>digestorija; odprta v primeru delovanja digestorija</t>
  </si>
  <si>
    <t xml:space="preserve">Hladilnik tekočin v izvedbi toplotna črpalka - za pripravo hladilne in ogrevne vode  </t>
  </si>
  <si>
    <t>Tehnične karakteristike:</t>
  </si>
  <si>
    <t>Qh=41,7kW pri 7/12˚C; Qg=44,9kW pri temp. vode 45/40˚C</t>
  </si>
  <si>
    <t>*hladilni medij (plin) R410A</t>
  </si>
  <si>
    <t>*2scroll kompresorja, 1 hladilni krog, 2 stopnji regulacije</t>
  </si>
  <si>
    <t>*hidromodul (zalogovnik, črpalka 100kPa, ekspanzijska posoda, pretočno stikalo, čistilni kos,</t>
  </si>
  <si>
    <t xml:space="preserve">  varnostni ventil, odzračevalni in izpustni ventil)</t>
  </si>
  <si>
    <t>Vključeno:</t>
  </si>
  <si>
    <t>*mehki zagon</t>
  </si>
  <si>
    <t>*zvezna regulacija hitrosti ventilatorjev (znižanje hrupa)</t>
  </si>
  <si>
    <t>*protizmrzovalna zaščita uparjalnika in hidro modula</t>
  </si>
  <si>
    <t>*daljinski tablo</t>
  </si>
  <si>
    <t xml:space="preserve">*vmesnik RS 485 (ModBus) za povezavo na CNS </t>
  </si>
  <si>
    <t>*amortizerji</t>
  </si>
  <si>
    <t>Zagon agregata na objektu!</t>
  </si>
  <si>
    <t>tip ANL 202 QH, proizvod AERMEC, ali ustrezen drug dobavitelj</t>
  </si>
  <si>
    <t>*kontrola temperature kondenzacije (pri nižjih in višjih temp. okolice)</t>
  </si>
  <si>
    <t xml:space="preserve">Količino protizmrzovalne tekočine je potgrebno prilagoditi dejanskemu prostornini razvodnih </t>
  </si>
  <si>
    <t>Predvideno za oba laboratorija (LzaCB in LzaNF)!</t>
  </si>
  <si>
    <t>Dimenzije in masa</t>
  </si>
  <si>
    <t xml:space="preserve">dolžina 1750 x širina 750 x višina 1450mm, </t>
  </si>
  <si>
    <t>m=450kg</t>
  </si>
  <si>
    <t>Odstranitev starega hladilnega agregata na strehi objekta zgradbe B</t>
  </si>
  <si>
    <t>Lahko se uporabi tudi za postavitev novega agregata - strokovna ocena o primernosti!</t>
  </si>
  <si>
    <t>pri tem je potrebno upoštevati tudi odsranitev obstoječe nosilne konstrukcije, če je to potrebno!</t>
  </si>
  <si>
    <t>Odstrani se tudi kompleten star cevni razvod hladilne vode, skupaj z izolacijo na strehi!</t>
  </si>
  <si>
    <t>Vrednost odstranjevalnih del je ocenjena največ na 1000kg</t>
  </si>
  <si>
    <t>Izdaja potrdila o preizkusu tesnosti hladilnega medija (R410A) ARSO!</t>
  </si>
  <si>
    <t>V obstoječem hladilnem agregatu je predhodno potrebno izprazniti hladilni medij (freon) ga predati</t>
  </si>
  <si>
    <t>na zbirno mesto (F-plini ARSO)</t>
  </si>
  <si>
    <t xml:space="preserve">Pri pozicijah 40., 41. potrebno upoštevati uporabo avto dvigala do višina cca 25m in pri </t>
  </si>
  <si>
    <t>UPOŠTEVANA VELIKOST HLADILNEGA AGREGATA (tip ANL 202 QH, proizvod AERMEC) za oba LABORATORIJA L za CB in Lza NF!</t>
  </si>
  <si>
    <t xml:space="preserve">V primeru, da se ugotovi, da stare jeklene konstrukcije ni mogoče rekonstruirati za novi HA, je </t>
  </si>
  <si>
    <t>potrebno izdelati novo, na osnovi izbranega tipa hladilnega agregata! Za kar mora izbrani dobavitelj</t>
  </si>
  <si>
    <t>Postavitev nove jeklene konstrukcije za HA na strehi - iz vroče cinkanih profilov</t>
  </si>
  <si>
    <t xml:space="preserve">za ureditev strehe (tesnost,…). </t>
  </si>
  <si>
    <t>starem agregatu stroške odvoz na ustrezno legalno deponijo!</t>
  </si>
  <si>
    <t xml:space="preserve">Zunanja pločevina zaščitena z plastično barvo  tip A47SME, debelina nanosa 150μm; </t>
  </si>
  <si>
    <t>hladilni medij: voda/etilen glikol 25%; režim 7/12˚C; 0,91l/s; 26,45kPa; Priključki 1"</t>
  </si>
  <si>
    <t>grelni medij: voda/etilen glikol 25%; režim 50/40˚C; 0,45l/s; Priključki 1"</t>
  </si>
  <si>
    <t>Vzmax=1.550m³/h (pri delovanju digestorija)</t>
  </si>
  <si>
    <t>Vv=1,5m³/h; dpext=50kPa;  Pmax=6bar</t>
  </si>
  <si>
    <t>Temperaturno območje -10.…+110˚C</t>
  </si>
  <si>
    <t>Vz=d0 650m³/h; dp=380Pa; Pel=179W; In=1,5A; 230V/1/50Hz</t>
  </si>
  <si>
    <t xml:space="preserve">prostori L1, L2, CL(250-280m³/h /TFC)  </t>
  </si>
  <si>
    <t>PP(150m³/h/TFC)</t>
  </si>
  <si>
    <t>m²</t>
  </si>
  <si>
    <t>(glej risbo priklopa hladilnika/grelnik zraka) - hladilna voda 7/12˚C - grelna voda 50/40˚C</t>
  </si>
  <si>
    <t xml:space="preserve">cevi in zalogovnika vode. Potrebno pripraviti mešanico voda/glikol do max - 15°C! </t>
  </si>
  <si>
    <t>Cev alumplast Fluxo ɸ 16 x 2 - predizolirana (PE-Xb/Al/pE-Xb)</t>
  </si>
  <si>
    <t xml:space="preserve">  v kanalizacijski odtok ɸ110, skupaj z vsem spojnim in tesnilnim materialom</t>
  </si>
  <si>
    <t>*odstranitev armstrong stropa cca 80m²</t>
  </si>
  <si>
    <t>*odstranitev talni oblog parket v L2 in tekstine obloge skupaj cca 80m²</t>
  </si>
  <si>
    <t>*izkop za novo kanalizacijo in odsranirev materiala ɸ75 in ɸ50,</t>
  </si>
  <si>
    <t>Dobavi in priključi Messer v sklopu dobave za IJS!</t>
  </si>
  <si>
    <t xml:space="preserve">  izveden v skladu z standardnim varovanjem dostopa (ŠPICA d.o.o.) - izvede IJS.</t>
  </si>
  <si>
    <t>Skupaj GRADBENO OBRTIŠKA DELA brez DDV</t>
  </si>
  <si>
    <t>ELEKTRIČNE INŠTALACIJE IN ELEKTRIČNA OPREMA</t>
  </si>
  <si>
    <t>Inštitut "Jožef Stefan" - Čisti prostori</t>
  </si>
  <si>
    <t>SKUPNA REKAPITULACIJA</t>
  </si>
  <si>
    <t>verzija 2019.04.10</t>
  </si>
  <si>
    <t>SVETILKE</t>
  </si>
  <si>
    <t>INŠTALACIJSKI MATERIAL</t>
  </si>
  <si>
    <t>TELEKOMUNIKACIJSKA OPREMA</t>
  </si>
  <si>
    <t>OSTALO</t>
  </si>
  <si>
    <t>RAZDELILNIKI</t>
  </si>
  <si>
    <t>INŠTALACIJSKI MATERIAL IN DELA ZA KLIMATIZACIJO</t>
  </si>
  <si>
    <t>OSTALO ZA KLIMATIZACIJO</t>
  </si>
  <si>
    <t>SKUPAJ ELEKTRO DELA</t>
  </si>
  <si>
    <t>OPOMBE:</t>
  </si>
  <si>
    <t>V enotnih cenah so vkalkulirana pripravljalna, zaključna dela, zarisovanja, transporti, preizkusi, meritve, manipulativni stroški, drobni material, zagon ..</t>
  </si>
  <si>
    <t>Za opremo je predvidena dobava, montaža in spuščanje sistemov v pogon v kolikor to ni drugače navedeno.</t>
  </si>
  <si>
    <t>Stikalni bloki morajo biti izdelani skladno s standardom SIST EN 60439-1, imeti morajo oznako CE in minimalno stopnjo zaščite pri odprtih vratih IP20.</t>
  </si>
  <si>
    <t>Pri konstrukciji in izvedbi stikalnih blokov naj se uporabljajo tipski proizvodi (zbiralke, adapterji, priključni elementi,…)</t>
  </si>
  <si>
    <t>Predlagamo izvedbo končnega obračuna po dejanskih izmerah</t>
  </si>
  <si>
    <t>zap.
št.</t>
  </si>
  <si>
    <t>O P I S   P O Z I C I J E</t>
  </si>
  <si>
    <t>e.m.</t>
  </si>
  <si>
    <t>kol.</t>
  </si>
  <si>
    <t>vrednost</t>
  </si>
  <si>
    <t>znesek</t>
  </si>
  <si>
    <t>Vgradna svetilka LED 49W, IP65, z mikroprizmatičnim steklom, ohišje iz jeklene pločevine, prašno barvano, namenjeno za čiste prostore (na risbah označeno kot "tip 1"). Ustreza: INTRA ALKON R PR LED 49W 5000lm FO IP65 white, 60x60cm</t>
  </si>
  <si>
    <t>Vgradna svetilka LED 40W, IP65, z mikroprizmatičnim steklom, ohišje iz jeklene pločevine, prašno barvano, namenjeno za čiste prostore (na risbah označeno kot "tip 2").  Ustreza: INTRA ALKON R PR LED 40W 4270lm FO IP65 white, 120 x 30cm</t>
  </si>
  <si>
    <t>Vgradna svetilka LED 49W, IP65, z mikroprizmatičnim steklom, ohišje iz jeklene pločevine, prašno barvano, namenjeno za čiste prostore,  z integriranim varnostnim modulom  z 1 uro avtonomije (na risbah označeno kot "tip 3").  Ustreza: INTRA ALKON R PR LED 49W 5000lm FO EM 1h IP65 white, 60x60cm</t>
  </si>
  <si>
    <t>Vgradna svetilka LED 40W, IP65, z mikroprizmatičnim steklom, ohišje iz jeklene pločevine, prašno barvano, namenjeno za čiste prostore,  z integriranim varnostnim modulom  z 1 uro avtonomije (na risbah označeno kot "tip 4").  Ustreza: INTRA ALKON R PR LED 40W 4270lm FO EM 1h IP65 white, 120 x 30cm</t>
  </si>
  <si>
    <t>Vgradna svetilka LED 30W, z mikroprizmatičnim steklom, ohišje iz jeklene pločevine, prašno barvano, z integriranim varnostnim modulom  z 1 uro avtonomije, (na risbah označeno kot "tip 6"). Ustreza: INTRA 106 PR LED 30W FO IP44 EB EM white, 60x60cm</t>
  </si>
  <si>
    <t>Svetilka varnostne razsvetljave LED, vgradna, z vgrajenim varnostnim modulom z 1 uro avtonomije, povezana v stalnem spoju, komplet s pripadajočim piktogramom, ki nakazuje smer evakuacije.</t>
  </si>
  <si>
    <t>Pregled sistema varnostne razsvetljave s strani pooblaščene organizacije, komplet</t>
  </si>
  <si>
    <t>SKUPAJ  SVETILKE</t>
  </si>
  <si>
    <t>Nabava in polaganje dovodnih in razvodnih kablov različnih dimenzij, delno položen nadometno, delno na kabelske police</t>
  </si>
  <si>
    <t xml:space="preserve"> </t>
  </si>
  <si>
    <t>Kabel NYY-J 4x16mm2</t>
  </si>
  <si>
    <t>Kabel NYY-J 1x25mm2</t>
  </si>
  <si>
    <t>Nabava in polaganje kabla različnih tipov in dimenzij, delno položen podometno, delno na kabelske police</t>
  </si>
  <si>
    <t>Kabel NYM-0 2x1,5mm2</t>
  </si>
  <si>
    <t>Kabel NYM-J 3x1,5mm2</t>
  </si>
  <si>
    <t>Kabel NYM-J 4x1,5mm2</t>
  </si>
  <si>
    <t>Kabel NYM-J 5x1,5mm2</t>
  </si>
  <si>
    <t>Kabel NYM-J 3x2,5mm2</t>
  </si>
  <si>
    <t>Kabel NYY-J 5x6mm2</t>
  </si>
  <si>
    <t>Vodnik P-Y za izenačevanje potencialov in povezavo kovinskih mas, položen na polici, prosto ali uvlečen v predhodno položene instalacijske cevi raznih dimenzij</t>
  </si>
  <si>
    <t>P/F-Y  10 (HO7V-U)</t>
  </si>
  <si>
    <t>P/F-Y 16 (HO7V-U)</t>
  </si>
  <si>
    <t>Instalacijska plastična cev, oziroma ustrezen miniaturni instalacijski kanal, položen nadometno, komplet z razvodnimi dozami in pritrdilnim materialom, raznih dimenzij</t>
  </si>
  <si>
    <t>Instalacijska plastična gibljiva, negorljiva  rebrasta cev, položena podometno, komplet z dozami in pritrdilnim materialom, raznih dimenzij</t>
  </si>
  <si>
    <t>Zidni kovinski inštalacijski parapetni kanal, dvoprekatni, nadometni, 130/55mm, kompletr z vsem potrebnim montažnim materialom, pregradami, pokrovi, končnimi elementi, spojkami, koleni itd., namenjeno za vgradnjo v čiste prostore</t>
  </si>
  <si>
    <t xml:space="preserve">Kabelske police s pokrovom iz perforirane pocinkane pločevine, komplet z obešalnim, pritrdilnim priborom in montažo </t>
  </si>
  <si>
    <t>PK-100 s pokrovom</t>
  </si>
  <si>
    <t>PK-200 s pokrovom</t>
  </si>
  <si>
    <t>Inštalacijsko stikalo podometne izvedbea 250V, 16A, IP44, komplet z ustrezno dozo, namenjeno za vgradnjo v čiste prostore, Ustreza: JUNG ali enakovredno</t>
  </si>
  <si>
    <t>IR stikalo 360°/230V/10A/ IP44 višjega kvalitetnega razreda, komplet s pritrdilnim materialom, (za vgradnjo na/v spuščeni strop)</t>
  </si>
  <si>
    <t>Inštalacijsko tipkalo za zvonec podometne izvedbea 250V, 10A, komplet z ustrezno dozo</t>
  </si>
  <si>
    <t xml:space="preserve">Zvončni transformator 230/24V, 50Hz, montiran v dozi v medstropovju </t>
  </si>
  <si>
    <t xml:space="preserve">Zvonec ali brenčač, 24V, 50Hz, za montažo v čisti prostor, komplet s pripadajočo dozo, podometne izvedbe, za montažo v čiste prostore. </t>
  </si>
  <si>
    <t>Enojna podometna dvopolna varnostna vtičnica s kontaktom za ozemljitev in pokrovom, IP-44, 10/16A, 250V, za vgradnjo v čisti prostor v dozo v zidu. Ustreza: JUNG ali enakovredno</t>
  </si>
  <si>
    <t>Enojna podometna dvopolna varnostna vtičnica s kontaktom za ozemljitev in pokrovom, IP-44, 10/16A, 250V, za vgradnjo v čisti prostor v parapetni kanal. Ustreza: JUNG ali enakovredno</t>
  </si>
  <si>
    <t>Trojna podometna dvopolna varnostna vtičnica s kontaktom za ozemljitev in pokrovom, IP-44, 10/16A, 250V, za vgradnjo v čisti prostor. Ustreza: JUNG ali enakovredno</t>
  </si>
  <si>
    <t>Enojna podometna dvopolna varnostna vtičnica s kontaktom za ozemljitev in pokrovom, IP-44, 10/16A, 250V, za vgradnjo v čisti prostor v parapetni kanal. Barve - agregatsko napajanje. Ustreza: JUNG ali enakovredno</t>
  </si>
  <si>
    <t xml:space="preserve">Zbiralka izenačitve potencialov nadometne izvedbe, komplet s pokrovom, IP-43, zbiralko: (1x dovod 25mm2, 6x odvod 16mm2, 6x odvod 10mm2) - ZIP </t>
  </si>
  <si>
    <t>Izvedba spojev na kovinskih masah in prevodnih delih, komplet z spojnim in pritrdilnim materialom (kabelski čevlji, objemke,..)</t>
  </si>
  <si>
    <t>Nadometne razvodne doze s pokrovom in uvodnicami (100x100mm) za montažo v medstropovje, komplet z spojnim in pritrdilnim materialom</t>
  </si>
  <si>
    <t>Tesnenje horizontalnih kabelskih prehodov s požarno zaščitnimi blazinicami EI-90 v masivnih ali  mavčno-kartonskih stenah (preboj mora biti gradbeno izdelan po sistemu špalet). Manjše rege med kabli in blazinicami pa se dodatno zatesni s požarnim zaščitnim kitom. Pri izvedbi ognjevarnih prehodov je potrebno upoštevati celovite rešitve posameznega proizvajalca. Ustreza: PiroFix, PB 100/200+ PK EXPAN EI90 ali enakovredno</t>
  </si>
  <si>
    <t>m2</t>
  </si>
  <si>
    <t>SKUPAJ  INŠTALACIJSKI MATERIAL</t>
  </si>
  <si>
    <t>OPOMBA: Aktivna oprema ni zajeta v popisu in jo dobavi naročnik.</t>
  </si>
  <si>
    <t>Podometna telekomunikacijska vtičnica 2xRJ-45/UTP/ kategorija 6 s protiprašnim pokrovčkom za vgradnjo v čisti prostor v parapetni kanal</t>
  </si>
  <si>
    <t>Podometna telekomunikacijska vtičnica 1xRJ-45/UTP/ kategorija 6 s protiprašnim pokrovčkom za vgradnjo v čisti prostor v parapetni kanal</t>
  </si>
  <si>
    <t>Zaključevanje kabla na bližnjem in oddaljenem koncu (izdelava konektorja, zaključevanje na ranžirnem panelu...), izvedba meritve kabla, označevanje TK priključkov, vtičnic in izdelava ustrezne merilne dokumentacije.</t>
  </si>
  <si>
    <t>Nabava in polaganje kabla UTP, CAT. 6 za horizontalne razvode - ocenjeno</t>
  </si>
  <si>
    <t xml:space="preserve">Kabelske police in lestve iz perforirane pocinkane pločevine, komplet z obešalnim, pritrdilnim priborom in montažo </t>
  </si>
  <si>
    <t>PK-100</t>
  </si>
  <si>
    <t>Izvedba izoliranega prehoda kablov iz horizontalnih kabelskih polic v vertikale in obratno, komplet z veznim in drobnim materialom, različnih dimenzij</t>
  </si>
  <si>
    <t>SKUPAJ  KOMUNIKACIJSKA OPREMA</t>
  </si>
  <si>
    <t xml:space="preserve">Demontaža obstoječe električne opreme na obravnavanem delu objekta in ustrezno deponiranje </t>
  </si>
  <si>
    <t>Meritve, atesti</t>
  </si>
  <si>
    <t>Izdelava PID dokumentacije</t>
  </si>
  <si>
    <t>Zbiranje podatkov za izdelavo PID dokumentacije</t>
  </si>
  <si>
    <t>SKUPAJ  OSTALO</t>
  </si>
  <si>
    <t xml:space="preserve">Prostostoječa kovinska omara, dimenzij (v x š x g) 2000 x 1000 x 300mm, s trojimi vrati (cca 1x1000mm, 1x650mm in 1x350mm) s ključavnicami, IP 54, komplet z montažnimi ploščami, podstavkom višine 100mm, obarvana z osnovno in končno barvo, ter vgrajeno naslednjo opremo: </t>
  </si>
  <si>
    <t>=R-E</t>
  </si>
  <si>
    <t>- glavno stikalo 80A, tripolno, komplet z ročico</t>
  </si>
  <si>
    <t>- varovalčni ločilnik STV D02-3, komplet z varovalkami 63A, tripolni</t>
  </si>
  <si>
    <t>- prenapetostna zaščita tipa C, modularna, za vgradnjo na letev, npr.tip: PROTEC CG 20/275</t>
  </si>
  <si>
    <t>- analizator omrežja, direktni, trifazni, 100A, npr.: Socomec COUNTIS E33</t>
  </si>
  <si>
    <t>- inštalacijski odklopnik tip C,  enopolni, 10A</t>
  </si>
  <si>
    <t>- inštalacijski odklopnik tip C,  tripolni, 16A</t>
  </si>
  <si>
    <t>- inštalacijski odklopnik tip C,  enopolni, 16A</t>
  </si>
  <si>
    <t>- varovalčni ločilnik NV100, komplet z varovalkami 35A, tripolni</t>
  </si>
  <si>
    <t>- letvica nevtralnih vodnikov</t>
  </si>
  <si>
    <t>- letvica zaščitnih vodnikov</t>
  </si>
  <si>
    <t>- vrstne sponke WDU 25, komplet</t>
  </si>
  <si>
    <t>- vrstne sponke WDU 6, komplet</t>
  </si>
  <si>
    <t>- vrstne sponke WDU 4, komplet</t>
  </si>
  <si>
    <t>- kabelske uvodnice</t>
  </si>
  <si>
    <t xml:space="preserve">- drobni, vezni, spojniin pritrdilni material, oznake na vsej opremi, napisne ploščice, kabelske oznake, varnostna opozorila, nosilec dokumentacije in podobno </t>
  </si>
  <si>
    <t>SKUPAJ  =R-E</t>
  </si>
  <si>
    <t>=R-A</t>
  </si>
  <si>
    <t>- glavno stikalo 40A, tripolno, komplet z ročico</t>
  </si>
  <si>
    <t>SKUPAJ  =R-A</t>
  </si>
  <si>
    <t>=R-KN</t>
  </si>
  <si>
    <t>- glavno stikalo 60A, tripolno, komplet z ročico</t>
  </si>
  <si>
    <t>- inštalacijski odklopnik tip B,  enopolni, 10A</t>
  </si>
  <si>
    <t>- termostat v razdelilniku &gt;30°C, NO, 230V, 10A</t>
  </si>
  <si>
    <t>- svetilka za osvetlitev notranjosti razdelilnika z magnetno pritrditvijo in stikalom za vklop</t>
  </si>
  <si>
    <t>- ventilator za prezračevanje razdelilnika, komplet z dovodno in odvodno rešetko</t>
  </si>
  <si>
    <t>- varnostna vtičnica, enofazna, 16A, 230V, za vgradnjo na letev</t>
  </si>
  <si>
    <t>- UPS naprava 230V, 550VA, komplet z akumulatorjem za 15 minutno avtonomijo</t>
  </si>
  <si>
    <t>- inštalacijski odklopnik tip C,  enopolni, 4A</t>
  </si>
  <si>
    <t>- napajalnik 230VAC/24VDC, 5A</t>
  </si>
  <si>
    <t>- inštalacijski odklopnik tip C,  enopolni, 6A, za enosmerni tok (DC)</t>
  </si>
  <si>
    <t>- inštalacijski odklopnik tip C,  enopolni, 4A, za enosmerni tok (DC)</t>
  </si>
  <si>
    <t>- krmilni rele PT570024, komplet z ustreznim podnožjem in signalizacijsko diodo</t>
  </si>
  <si>
    <t>- krmilni transformator 230/24V, 250VA</t>
  </si>
  <si>
    <t>- inštalacijski odklopnik tip C,  dvopolni, 4A</t>
  </si>
  <si>
    <t>- krmilni rele PT570524, komplet z ustreznim podnožjem in signalizacijsko diodo</t>
  </si>
  <si>
    <t>- inštalacijski odklopnik tip C,  tripolni, 2A</t>
  </si>
  <si>
    <t>- kontrolnik izpada faz, 3x400V 50Hz, npr: UR5P3011</t>
  </si>
  <si>
    <t>- požarni vmesnik za vgradnjo na letev</t>
  </si>
  <si>
    <t>- signalna svetilka LED, vgradna, rdeča, 24V</t>
  </si>
  <si>
    <t>- gobasta tipka za izklop v sili, vgradna</t>
  </si>
  <si>
    <t>- krmilnik TREND IQ4 v naslednji sestavi (vse samo vgradnja brez dobave):</t>
  </si>
  <si>
    <t>1 kos - krmilnik IQ4E/96/XNC/BAC/230</t>
  </si>
  <si>
    <t>1 kos - krmilniški I/O modul IQ4/16DI</t>
  </si>
  <si>
    <t>1 kos - krmilniški I/O modul IQ4/8UI</t>
  </si>
  <si>
    <t>1 kos - krmilniški I/O modul IQ4/8DO</t>
  </si>
  <si>
    <t>1 kos - krmilniški I/O modul IQ4/8AO</t>
  </si>
  <si>
    <t>1 kos - pretvornik analognega signala Trend 3RM</t>
  </si>
  <si>
    <t>- krmilno stikalo, vgradno, 230V, 1xNO</t>
  </si>
  <si>
    <t xml:space="preserve">- signalna svetilka LED 24V, rdeča </t>
  </si>
  <si>
    <t>- motorsko zaščitno stikalo 6,3A, tripolno, z dodatnima pomožnima kontaktoma 1xNO, 1xNC npr: MP 4-6,3A/3P +B-HSI</t>
  </si>
  <si>
    <t>- kontaktor s tremi močnostnimi kontakti 12A, za krmilno napetost 24V, 50Hz, 1xNO, 1xNC, za montažo na letev</t>
  </si>
  <si>
    <t>- frekvenčni pretvornik za motor 3kW npr: VSD2H/3P-480/008/IP21</t>
  </si>
  <si>
    <t>- motorsko zaščitno stikalo 1,6A, dvopolno, z dodatnima pomožnima kontaktoma 1xNO, 1xNC npr: MP 0,8-1,6A/2P +B-HSI</t>
  </si>
  <si>
    <t>- kontaktor s tremi močnostnimi kontakti 10A, za krmilno napetost 24V, 50Hz, 2xNO, za montažo na letev</t>
  </si>
  <si>
    <t>- inštalacijski odklopnik tip B,  tripolni, 10A</t>
  </si>
  <si>
    <t>- kontaktor s tremi močnostnimi kontakti 12A, za krmilno napetost 24V, 50Hz za montažo na letev</t>
  </si>
  <si>
    <t>- varovalčni ločilnik STV D02-3, komplet z varovalkami 35A, tripolni</t>
  </si>
  <si>
    <t>- inštalacijski odklopnik tip B,  tripolni, 16A</t>
  </si>
  <si>
    <t>- inštalacijski odklopnik tip C, enopolni, 6A</t>
  </si>
  <si>
    <t>- inštalacijski odklopnik tip C, enopolni, 10A</t>
  </si>
  <si>
    <t>- inštalacijski odklopnik tip C, enopolni, 16A</t>
  </si>
  <si>
    <t>- inštalacijski odklopnik tip C,  tripolni, 10A</t>
  </si>
  <si>
    <t>- vrstne sponke, WDU 10, komplet</t>
  </si>
  <si>
    <t>- vrstne sponke, WDU 4, komplet</t>
  </si>
  <si>
    <t>- vrstne sponke, WDU 2,5, komplet</t>
  </si>
  <si>
    <t>- varovalčne vrstne sponke KDKS 1/35 DB;AP KDKS1 1,5 DB;G20/0,5A/F</t>
  </si>
  <si>
    <t>SKUPAJ =R-KN</t>
  </si>
  <si>
    <t>SKUPAJ RAZDELILNIKI</t>
  </si>
  <si>
    <t>Kabli so montirani fiksno in so položeni na ustrezne kabelske police oziroma so uvlečeni v ustrezne zaščitne cevi. Ocenjena dolžina posameznega kabla iz omarice je 25m.</t>
  </si>
  <si>
    <t>Kabel položen pretežno na kabelsko polico delno v zaščitno cev:</t>
  </si>
  <si>
    <t>IY(St)Y 1x2x0,8mm</t>
  </si>
  <si>
    <t>IY(St)Y 2x2x0,8mm</t>
  </si>
  <si>
    <t>IY(St)Y 4x2x0,8mm</t>
  </si>
  <si>
    <t>LiYCY  2x1mm2</t>
  </si>
  <si>
    <t>LiYCY  3x1mm2</t>
  </si>
  <si>
    <t>LiYCY  4x1mm2</t>
  </si>
  <si>
    <t>LiYCY  3x1,5mm2</t>
  </si>
  <si>
    <t>LiYCY  4x1,5mm2</t>
  </si>
  <si>
    <t>NYY-J 1x16mm2</t>
  </si>
  <si>
    <t>NYY-J 5x1,5mm2</t>
  </si>
  <si>
    <t>NYY-J 5x6mm2</t>
  </si>
  <si>
    <t>ÖLFLEX CLASSIC 100 3G1,5mm2</t>
  </si>
  <si>
    <t>ÖLFLEX CLASSIC 110 3x1,0mm2</t>
  </si>
  <si>
    <t>ÖLFLEX CLASSIC 110 2x1,5mm2</t>
  </si>
  <si>
    <t>ÖLFLEX CLASSIC 100CY 4G1,5mm2</t>
  </si>
  <si>
    <t>Kabel za javljanje požara J(St)Y 2x2x0,8mm</t>
  </si>
  <si>
    <t>Kabelska polica komplet z vsem potrebnim pritrdilnim materialom in pokrovi</t>
  </si>
  <si>
    <t>-PK 50</t>
  </si>
  <si>
    <t>-PK 100</t>
  </si>
  <si>
    <t>-PK 200</t>
  </si>
  <si>
    <t>Izvedba izenačenja potencialov, komplet z drobnim in pritrdilnim materialom</t>
  </si>
  <si>
    <t>Žica za izenačenje potencialov 10mm2, z rumeno zeleno izolacijo</t>
  </si>
  <si>
    <t>Povezava kablov, naprav in opreme nad 3 kW</t>
  </si>
  <si>
    <t>Povezava krmilnih kablov in naprav</t>
  </si>
  <si>
    <t>Nadometna doza 100x100mm komplet s pokrovom in vgrajenimi sponkami</t>
  </si>
  <si>
    <t>Interlock - Brenčač, 24V, za vgradnjo v steno. Ustreza proizvod podjetja PANoptikUM d.o.o.</t>
  </si>
  <si>
    <t>Enostranski semafor z rdečo in zeleno LED diodo, 24V, za montažo na steno. Semafor mora biti primeren za montažo v čiste prostore. Ustreza proizvod podjetja PANoptikUM d.o.o.</t>
  </si>
  <si>
    <t xml:space="preserve">Interlock - Reed rele (24V) montiran v podboju vrat in trajni magnet montiran v vratnem krilu, komplet </t>
  </si>
  <si>
    <t>Gibljive zaščitne cevi za kable, komplet s pritrdilnim priborom</t>
  </si>
  <si>
    <t>Negibljive zaščitne cevi za kable, komplet s pritrdilnim priborom</t>
  </si>
  <si>
    <t>Svetilka za vgradnjo v klimat 60W, IP66</t>
  </si>
  <si>
    <t>Močnostno stikalo 16A v ustreznem ohišju, nadometno, enopolno, za prižiganje svetilk v klimatu</t>
  </si>
  <si>
    <t>Povezava na digestorij, na pomožni kontakt glavnega stikal - za vklop krmiljenja odvodnega ventilatorja</t>
  </si>
  <si>
    <t xml:space="preserve"> Priklopi in preiskusi strojev in naprav v medstropovju čistih prostorov</t>
  </si>
  <si>
    <t>SKUPAJ INŠTALACIJSKI MATERIAL IN DELA ZA KLIMATIZACIJO</t>
  </si>
  <si>
    <t>IQ in OQ kvalifikacije</t>
  </si>
  <si>
    <t>Izdelava funkcionalne specifikacije za delovanje programske opreme</t>
  </si>
  <si>
    <t>Izdelava aplikativne programske opreme na nadzonem nivoju (CNS) - izdela investitor</t>
  </si>
  <si>
    <t>Izdelava aplikativne programske opreme na nivoju krmilnika in programiranje krmilnika</t>
  </si>
  <si>
    <t>Navodila za uporabo</t>
  </si>
  <si>
    <t>Priprava dokumentacije za PID</t>
  </si>
  <si>
    <t>SKUPAJ  OSTALO ZA KLIMATIZACIJO</t>
  </si>
  <si>
    <t>REKAPITULACIJA</t>
  </si>
  <si>
    <t xml:space="preserve">Pripravljalna in zaključna dela ter ostali minipulativni, zavarovalni in transportni stroški morajo biti zajeti v ponujene cene </t>
  </si>
  <si>
    <t>Skupaj PROGRAMSKA OPREMA, MERITVE, TESTIRANJA,  VALIDACIJE, DOKUMENTACIA, ŠOLANJE brez DDV</t>
  </si>
  <si>
    <t>SKUPAJ A. + B. + C.  brez DDV</t>
  </si>
  <si>
    <t>SKUPAJ brez DDV</t>
  </si>
  <si>
    <t>STROJNA INSTALACIJSKA DELA, OPREMA</t>
  </si>
  <si>
    <t>GRADBENO OBRTNIŠKA DELA</t>
  </si>
  <si>
    <t>PROJEKTI, PROGRAMSKA OPREMA,  MERITVE, TESTIRANJA, VALIDACIJE</t>
  </si>
  <si>
    <t>SKUPAJ z NEPREDVIDENIMI DELI brez DDV</t>
  </si>
  <si>
    <t>SKUPAJ z DDV</t>
  </si>
  <si>
    <t>prostora L2; odprta v primeru povečana koncentracije CO2</t>
  </si>
  <si>
    <t xml:space="preserve">  ɸ 203 , h=1230l,  m=54kg(bruto), količina CO2 m=20kg, </t>
  </si>
  <si>
    <t xml:space="preserve">  iz nerjavečega jekla, kvalitete in čistoče za plin CO2, skupaj z vsemi fazonskimi kosi,   </t>
  </si>
  <si>
    <t xml:space="preserve">  vgradi električar, oziroma instalater strojnih instalacij - voda, CO2 razvod, </t>
  </si>
  <si>
    <t>Do inkubatorjev je pripeljan cevni razvod za plin CO2, skupaj z hitro sklopko.</t>
  </si>
  <si>
    <r>
      <t>Modulna klima naprava</t>
    </r>
    <r>
      <rPr>
        <sz val="12"/>
        <rFont val="Calibri"/>
        <family val="2"/>
      </rPr>
      <t>, ležeča, za montažo pod strop (notranja naprava);</t>
    </r>
  </si>
  <si>
    <r>
      <t>OPOMBA:</t>
    </r>
    <r>
      <rPr>
        <sz val="12"/>
        <rFont val="Calibri"/>
        <family val="2"/>
      </rPr>
      <t xml:space="preserve"> </t>
    </r>
  </si>
  <si>
    <r>
      <t xml:space="preserve">Sestava: </t>
    </r>
    <r>
      <rPr>
        <b/>
        <u val="single"/>
        <sz val="12"/>
        <rFont val="Calibri"/>
        <family val="2"/>
      </rPr>
      <t>FH(UM)-K-E-VF-TF; (Vz=2.650-3.300m³/h; dpext=1.200Pa)</t>
    </r>
  </si>
  <si>
    <r>
      <t>FH-</t>
    </r>
    <r>
      <rPr>
        <sz val="12"/>
        <rFont val="Calibri"/>
        <family val="2"/>
      </rPr>
      <t xml:space="preserve"> filterna enota s kasetnim filtrom (G4);</t>
    </r>
  </si>
  <si>
    <r>
      <t xml:space="preserve">UM- </t>
    </r>
    <r>
      <rPr>
        <sz val="12"/>
        <rFont val="Calibri"/>
        <family val="2"/>
      </rPr>
      <t xml:space="preserve">recikulacijska enota z jadrovinastim nastavkom; zajeta v enoti </t>
    </r>
    <r>
      <rPr>
        <b/>
        <sz val="12"/>
        <rFont val="Calibri"/>
        <family val="2"/>
      </rPr>
      <t>FH</t>
    </r>
    <r>
      <rPr>
        <sz val="12"/>
        <rFont val="Calibri"/>
        <family val="2"/>
      </rPr>
      <t xml:space="preserve"> L=610mm</t>
    </r>
  </si>
  <si>
    <r>
      <rPr>
        <b/>
        <sz val="12"/>
        <rFont val="Calibri"/>
        <family val="2"/>
      </rPr>
      <t>K/H</t>
    </r>
    <r>
      <rPr>
        <sz val="12"/>
        <rFont val="Calibri"/>
        <family val="2"/>
      </rPr>
      <t xml:space="preserve">-hladilno grelna enota, kot enovit lamelni izmenjevalec za delovanje v režimu </t>
    </r>
    <r>
      <rPr>
        <b/>
        <sz val="12"/>
        <rFont val="Calibri"/>
        <family val="2"/>
      </rPr>
      <t xml:space="preserve">Change-  </t>
    </r>
    <r>
      <rPr>
        <sz val="12"/>
        <rFont val="Calibri"/>
        <family val="2"/>
      </rPr>
      <t xml:space="preserve"> </t>
    </r>
  </si>
  <si>
    <r>
      <rPr>
        <b/>
        <sz val="12"/>
        <rFont val="Calibri"/>
        <family val="2"/>
      </rPr>
      <t>over</t>
    </r>
    <r>
      <rPr>
        <sz val="12"/>
        <rFont val="Calibri"/>
        <family val="2"/>
      </rPr>
      <t>; priklopjen z razvodom cevi na hladilni agregat na strehi B objekta v izvedbi TČ</t>
    </r>
  </si>
  <si>
    <r>
      <t xml:space="preserve">E - </t>
    </r>
    <r>
      <rPr>
        <sz val="12"/>
        <rFont val="Calibri"/>
        <family val="2"/>
      </rPr>
      <t>grelna enota z el.grelnikom zraka, vključno z zaščitnim termostatom;</t>
    </r>
  </si>
  <si>
    <r>
      <t>VF -</t>
    </r>
    <r>
      <rPr>
        <sz val="12"/>
        <rFont val="Calibri"/>
        <family val="2"/>
      </rPr>
      <t xml:space="preserve"> ventilatorska enota z prosto tekočim rotorjem</t>
    </r>
  </si>
  <si>
    <r>
      <t>TF -</t>
    </r>
    <r>
      <rPr>
        <sz val="12"/>
        <rFont val="Calibri"/>
        <family val="2"/>
      </rPr>
      <t xml:space="preserve"> filterna enota z vrečastim filtrom (F9);</t>
    </r>
  </si>
  <si>
    <r>
      <t xml:space="preserve">Masa: m= 482kg </t>
    </r>
    <r>
      <rPr>
        <sz val="12"/>
        <rFont val="Calibri"/>
        <family val="2"/>
      </rPr>
      <t>(dobavljena v dveh delih L1=213kg; L2=268kg)</t>
    </r>
  </si>
  <si>
    <r>
      <t xml:space="preserve">Naprava je opremljena z električnim razdelilcem </t>
    </r>
    <r>
      <rPr>
        <b/>
        <sz val="12"/>
        <rFont val="Calibri"/>
        <family val="2"/>
      </rPr>
      <t xml:space="preserve">R-LCB, </t>
    </r>
    <r>
      <rPr>
        <sz val="12"/>
        <rFont val="Calibri"/>
        <family val="2"/>
      </rPr>
      <t>v katerem je vgrajena električna</t>
    </r>
  </si>
  <si>
    <r>
      <rPr>
        <b/>
        <sz val="12"/>
        <rFont val="Calibri"/>
        <family val="2"/>
      </rPr>
      <t>Izdelava nosilne konstrukcije za klima napravo</t>
    </r>
    <r>
      <rPr>
        <sz val="12"/>
        <rFont val="Calibri"/>
        <family val="2"/>
      </rPr>
      <t xml:space="preserve"> (postavitev pod strop v prostoru CL)</t>
    </r>
  </si>
  <si>
    <r>
      <rPr>
        <b/>
        <sz val="12"/>
        <rFont val="Calibri"/>
        <family val="2"/>
      </rPr>
      <t xml:space="preserve">Elektronski volumski regulator pretoka </t>
    </r>
    <r>
      <rPr>
        <sz val="12"/>
        <rFont val="Calibri"/>
        <family val="2"/>
      </rPr>
      <t>(0-10V; AO), na strani zajema</t>
    </r>
  </si>
  <si>
    <r>
      <rPr>
        <b/>
        <sz val="12"/>
        <rFont val="Calibri"/>
        <family val="2"/>
      </rPr>
      <t xml:space="preserve">Zrakotesna loputa z elektromotornim pogonim  </t>
    </r>
    <r>
      <rPr>
        <sz val="12"/>
        <rFont val="Calibri"/>
        <family val="2"/>
      </rPr>
      <t>(ON-OFF; DO), na strani odvoda zraka iz</t>
    </r>
  </si>
  <si>
    <r>
      <rPr>
        <b/>
        <sz val="12"/>
        <rFont val="Calibri"/>
        <family val="2"/>
      </rPr>
      <t>Diferenčno tlačno stikalo</t>
    </r>
    <r>
      <rPr>
        <sz val="12"/>
        <rFont val="Calibri"/>
        <family val="2"/>
      </rPr>
      <t xml:space="preserve"> za zrak (filtri G4, F9), skupaj z montažnim, tesnilnim materialom</t>
    </r>
  </si>
  <si>
    <r>
      <rPr>
        <b/>
        <sz val="12"/>
        <rFont val="Calibri"/>
        <family val="2"/>
      </rPr>
      <t>Kanalsko diferenčno tlačno tipalo</t>
    </r>
    <r>
      <rPr>
        <sz val="12"/>
        <rFont val="Calibri"/>
        <family val="2"/>
      </rPr>
      <t xml:space="preserve"> za dovodni, obtočni in sveži  zrak, skupaj z potrebnim</t>
    </r>
  </si>
  <si>
    <r>
      <rPr>
        <b/>
        <sz val="12"/>
        <rFont val="Calibri"/>
        <family val="2"/>
      </rPr>
      <t>Diferenčno tlačno tipalo</t>
    </r>
    <r>
      <rPr>
        <sz val="12"/>
        <rFont val="Calibri"/>
        <family val="2"/>
      </rPr>
      <t xml:space="preserve"> za zrak, za merjenje tlačnih kaskad </t>
    </r>
  </si>
  <si>
    <r>
      <rPr>
        <b/>
        <sz val="12"/>
        <rFont val="Calibri"/>
        <family val="2"/>
      </rPr>
      <t>Kombinirano kanalsko tipalo temperature in vlage</t>
    </r>
    <r>
      <rPr>
        <sz val="12"/>
        <rFont val="Calibri"/>
        <family val="2"/>
      </rPr>
      <t xml:space="preserve"> (dovod, povratek), skupaj z vsem </t>
    </r>
  </si>
  <si>
    <r>
      <rPr>
        <b/>
        <sz val="12"/>
        <rFont val="Calibri"/>
        <family val="2"/>
      </rPr>
      <t>Zunanje temperaturno tipalo</t>
    </r>
    <r>
      <rPr>
        <sz val="12"/>
        <rFont val="Calibri"/>
        <family val="2"/>
      </rPr>
      <t>, skupaj z  pritrdilnim, tesnilnim in montažnim materialom</t>
    </r>
  </si>
  <si>
    <r>
      <rPr>
        <b/>
        <sz val="12"/>
        <rFont val="Calibri"/>
        <family val="2"/>
      </rPr>
      <t>Cevno temperaturno tipalo</t>
    </r>
    <r>
      <rPr>
        <sz val="12"/>
        <rFont val="Calibri"/>
        <family val="2"/>
      </rPr>
      <t xml:space="preserve"> naležno, skupaj z pritrdilnim, tesnilnim in montažnim</t>
    </r>
  </si>
  <si>
    <r>
      <rPr>
        <b/>
        <sz val="12"/>
        <rFont val="Calibri"/>
        <family val="2"/>
      </rPr>
      <t xml:space="preserve">Prehodni regulacijski ventil </t>
    </r>
    <r>
      <rPr>
        <sz val="12"/>
        <rFont val="Calibri"/>
        <family val="2"/>
      </rPr>
      <t xml:space="preserve">hladilnika, z elektromotornim pogonom, skupaj z pritrdilnim, </t>
    </r>
  </si>
  <si>
    <r>
      <t>k</t>
    </r>
    <r>
      <rPr>
        <vertAlign val="subscript"/>
        <sz val="12"/>
        <rFont val="Calibri"/>
        <family val="2"/>
      </rPr>
      <t>vs</t>
    </r>
    <r>
      <rPr>
        <sz val="12"/>
        <rFont val="Calibri"/>
        <family val="2"/>
      </rPr>
      <t xml:space="preserve"> =2,5m³/h; 18kPa; DN 15</t>
    </r>
  </si>
  <si>
    <r>
      <t xml:space="preserve">Elektronska obtočna črpalka </t>
    </r>
    <r>
      <rPr>
        <sz val="12"/>
        <rFont val="Calibri"/>
        <family val="2"/>
      </rPr>
      <t>grelnika (zaščita proti zamrznitvi)</t>
    </r>
  </si>
  <si>
    <r>
      <t xml:space="preserve">Protizmrzovalni termostat </t>
    </r>
    <r>
      <rPr>
        <sz val="12"/>
        <rFont val="Calibri"/>
        <family val="2"/>
      </rPr>
      <t xml:space="preserve">vgrajen v klima napravo za grelnikom/hladilnikom </t>
    </r>
  </si>
  <si>
    <r>
      <t>Tip TFR</t>
    </r>
    <r>
      <rPr>
        <sz val="12"/>
        <rFont val="Calibri"/>
        <family val="2"/>
      </rPr>
      <t xml:space="preserve"> 3m, </t>
    </r>
    <r>
      <rPr>
        <b/>
        <sz val="12"/>
        <rFont val="Calibri"/>
        <family val="2"/>
      </rPr>
      <t>propizvod TERMOKON</t>
    </r>
  </si>
  <si>
    <r>
      <t xml:space="preserve">Frekvenčni regulator </t>
    </r>
    <r>
      <rPr>
        <sz val="12"/>
        <rFont val="Calibri"/>
        <family val="2"/>
      </rPr>
      <t xml:space="preserve">števila obratov dovodnega ventilatorja Pel=3,0(2,7)kW </t>
    </r>
  </si>
  <si>
    <r>
      <t xml:space="preserve">Plinski senzor </t>
    </r>
    <r>
      <rPr>
        <sz val="12"/>
        <rFont val="Calibri"/>
        <family val="2"/>
      </rPr>
      <t>za indikacijo koncentracije CO2 (L2, L1)</t>
    </r>
  </si>
  <si>
    <r>
      <t xml:space="preserve">Sistem za javljanje </t>
    </r>
    <r>
      <rPr>
        <sz val="12"/>
        <rFont val="Calibri"/>
        <family val="2"/>
      </rPr>
      <t>velikosti koncentracije CO2 in alarmiranje mejne vrednosti</t>
    </r>
  </si>
  <si>
    <r>
      <rPr>
        <b/>
        <sz val="12"/>
        <rFont val="Calibri"/>
        <family val="2"/>
      </rPr>
      <t>DDC krmilnik</t>
    </r>
    <r>
      <rPr>
        <sz val="12"/>
        <rFont val="Calibri"/>
        <family val="2"/>
      </rPr>
      <t>, skupaj z vsem pritrdilnim in montažnim materialom,</t>
    </r>
  </si>
  <si>
    <r>
      <t xml:space="preserve">Nadzorni program, </t>
    </r>
    <r>
      <rPr>
        <sz val="12"/>
        <rFont val="Calibri"/>
        <family val="2"/>
      </rPr>
      <t xml:space="preserve">za kontrolo delovanja </t>
    </r>
  </si>
  <si>
    <r>
      <t xml:space="preserve">Nadzorni program, za kontrolo delovanja je lahko skupen tako za laboratorij za </t>
    </r>
    <r>
      <rPr>
        <b/>
        <sz val="12"/>
        <rFont val="Calibri"/>
        <family val="2"/>
      </rPr>
      <t>"Celično</t>
    </r>
  </si>
  <si>
    <r>
      <rPr>
        <b/>
        <sz val="12"/>
        <rFont val="Calibri"/>
        <family val="2"/>
      </rPr>
      <t xml:space="preserve">biologijo" </t>
    </r>
    <r>
      <rPr>
        <sz val="12"/>
        <rFont val="Calibri"/>
        <family val="2"/>
      </rPr>
      <t xml:space="preserve">in </t>
    </r>
    <r>
      <rPr>
        <b/>
        <sz val="12"/>
        <rFont val="Calibri"/>
        <family val="2"/>
      </rPr>
      <t xml:space="preserve">"Nano fabrikacijo" - Potreben dogovor! </t>
    </r>
  </si>
  <si>
    <r>
      <rPr>
        <b/>
        <sz val="12"/>
        <rFont val="Calibri"/>
        <family val="2"/>
      </rPr>
      <t xml:space="preserve">Pravokotna kanalska trasa </t>
    </r>
    <r>
      <rPr>
        <sz val="12"/>
        <rFont val="Calibri"/>
        <family val="2"/>
      </rPr>
      <t>izdelana iz pocinkane pločevine ustrezne debeline, klasa</t>
    </r>
  </si>
  <si>
    <r>
      <rPr>
        <b/>
        <sz val="12"/>
        <rFont val="Calibri"/>
        <family val="2"/>
      </rPr>
      <t>Okrogla kanalska trasa</t>
    </r>
    <r>
      <rPr>
        <sz val="12"/>
        <rFont val="Calibri"/>
        <family val="2"/>
      </rPr>
      <t xml:space="preserve"> izdelana iz pocinkane pločevine ustrezne debeline, klasa tesnosti</t>
    </r>
  </si>
  <si>
    <r>
      <rPr>
        <b/>
        <sz val="12"/>
        <rFont val="Calibri"/>
        <family val="2"/>
      </rPr>
      <t>Okrogle fleksibilne cevi</t>
    </r>
    <r>
      <rPr>
        <sz val="12"/>
        <rFont val="Calibri"/>
        <family val="2"/>
      </rPr>
      <t>, izdelane iz Al folije, izolirane, vključno s pritrdilnim in</t>
    </r>
  </si>
  <si>
    <r>
      <t xml:space="preserve">Aksialni ventilator  </t>
    </r>
    <r>
      <rPr>
        <sz val="12"/>
        <rFont val="Calibri"/>
        <family val="2"/>
      </rPr>
      <t>za odvod zraka iz digestorija (zvezna regulacija)</t>
    </r>
  </si>
  <si>
    <r>
      <rPr>
        <b/>
        <sz val="12"/>
        <rFont val="Calibri"/>
        <family val="2"/>
      </rPr>
      <t>Stropna filterska enota</t>
    </r>
    <r>
      <rPr>
        <sz val="12"/>
        <rFont val="Calibri"/>
        <family val="2"/>
      </rPr>
      <t>, za dovod zraka, sestavljena iz ohišja, difuzorja in HEPA filtra</t>
    </r>
  </si>
  <si>
    <r>
      <rPr>
        <b/>
        <sz val="12"/>
        <rFont val="Calibri"/>
        <family val="2"/>
      </rPr>
      <t>Prezračevalna rešetka</t>
    </r>
    <r>
      <rPr>
        <sz val="12"/>
        <rFont val="Calibri"/>
        <family val="2"/>
      </rPr>
      <t>, za odvod zraka,</t>
    </r>
  </si>
  <si>
    <r>
      <t>275 x 225</t>
    </r>
    <r>
      <rPr>
        <sz val="12"/>
        <rFont val="Calibri"/>
        <family val="2"/>
      </rPr>
      <t xml:space="preserve"> (cca 300m³/h); 2x vertikalno v kanal L2</t>
    </r>
  </si>
  <si>
    <r>
      <t xml:space="preserve">225 x 225 </t>
    </r>
    <r>
      <rPr>
        <sz val="12"/>
        <rFont val="Calibri"/>
        <family val="2"/>
      </rPr>
      <t>(cca 250m³/h); 6x vertikalno v kanal  CL in L1</t>
    </r>
  </si>
  <si>
    <r>
      <t xml:space="preserve">125 x 225 </t>
    </r>
    <r>
      <rPr>
        <sz val="12"/>
        <rFont val="Calibri"/>
        <family val="2"/>
      </rPr>
      <t>(150m³/h); PP v stropu</t>
    </r>
  </si>
  <si>
    <r>
      <rPr>
        <b/>
        <sz val="12"/>
        <rFont val="Calibri"/>
        <family val="2"/>
      </rPr>
      <t xml:space="preserve">Aluminijasta zaščitna rešetka </t>
    </r>
    <r>
      <rPr>
        <sz val="12"/>
        <rFont val="Calibri"/>
        <family val="2"/>
      </rPr>
      <t xml:space="preserve">na zajemu svežega zraka, </t>
    </r>
  </si>
  <si>
    <r>
      <t xml:space="preserve">Elektronski volumski regulator pretoka, </t>
    </r>
    <r>
      <rPr>
        <sz val="12"/>
        <rFont val="Calibri"/>
        <family val="2"/>
      </rPr>
      <t>na strani dovoda zraka v čisti prostor</t>
    </r>
  </si>
  <si>
    <r>
      <t xml:space="preserve">tip TVR/250 BM0 </t>
    </r>
    <r>
      <rPr>
        <sz val="12"/>
        <color indexed="8"/>
        <rFont val="Calibri"/>
        <family val="2"/>
      </rPr>
      <t>(900-1550m³/h); dovod svežega zraka</t>
    </r>
  </si>
  <si>
    <r>
      <t xml:space="preserve">tip TVR/250 BM0 </t>
    </r>
    <r>
      <rPr>
        <sz val="12"/>
        <color indexed="8"/>
        <rFont val="Calibri"/>
        <family val="2"/>
      </rPr>
      <t>(1250-1600m³/h); CL</t>
    </r>
  </si>
  <si>
    <r>
      <t xml:space="preserve">tip TVR/200 BM0 </t>
    </r>
    <r>
      <rPr>
        <sz val="12"/>
        <color indexed="8"/>
        <rFont val="Calibri"/>
        <family val="2"/>
      </rPr>
      <t>(540-840m³/h); L1</t>
    </r>
  </si>
  <si>
    <r>
      <t xml:space="preserve">tip TVR/200 BM0 </t>
    </r>
    <r>
      <rPr>
        <sz val="12"/>
        <color indexed="8"/>
        <rFont val="Calibri"/>
        <family val="2"/>
      </rPr>
      <t>(750m³/h); L2</t>
    </r>
  </si>
  <si>
    <r>
      <t xml:space="preserve">tip TVR/100 BM0 </t>
    </r>
    <r>
      <rPr>
        <sz val="12"/>
        <color indexed="8"/>
        <rFont val="Calibri"/>
        <family val="2"/>
      </rPr>
      <t>(do150m³/h); PP</t>
    </r>
  </si>
  <si>
    <r>
      <t xml:space="preserve">Zrakotesna loputa z pogonom, </t>
    </r>
    <r>
      <rPr>
        <sz val="12"/>
        <color indexed="8"/>
        <rFont val="Calibri"/>
        <family val="2"/>
      </rPr>
      <t>na strani odvoda zraka iz čistega prostora, skupaj z</t>
    </r>
  </si>
  <si>
    <r>
      <t xml:space="preserve">Tip AK/250/00/VE0 +LM24A-MP </t>
    </r>
    <r>
      <rPr>
        <sz val="12"/>
        <color indexed="8"/>
        <rFont val="Calibri"/>
        <family val="2"/>
      </rPr>
      <t>(do 1500m³/h variabilno, dp); CL in L1</t>
    </r>
  </si>
  <si>
    <r>
      <t xml:space="preserve">Tip AK/200/00/VE0 +LM24A-MP </t>
    </r>
    <r>
      <rPr>
        <sz val="12"/>
        <color indexed="8"/>
        <rFont val="Calibri"/>
        <family val="2"/>
      </rPr>
      <t>(do 650m³/h variabilno, dp ); L2</t>
    </r>
  </si>
  <si>
    <r>
      <t xml:space="preserve">Tip AK/100/00/VE0 +LM24A-MP </t>
    </r>
    <r>
      <rPr>
        <sz val="12"/>
        <color indexed="8"/>
        <rFont val="Calibri"/>
        <family val="2"/>
      </rPr>
      <t>(do 100m³/h variabilno, dp); PP</t>
    </r>
  </si>
  <si>
    <r>
      <rPr>
        <b/>
        <sz val="12"/>
        <rFont val="Calibri"/>
        <family val="2"/>
      </rPr>
      <t>Okrogle dušilne lopute</t>
    </r>
    <r>
      <rPr>
        <sz val="12"/>
        <rFont val="Calibri"/>
        <family val="2"/>
      </rPr>
      <t>, za ročno nastavitev količine zraka,</t>
    </r>
  </si>
  <si>
    <r>
      <rPr>
        <b/>
        <sz val="12"/>
        <rFont val="Calibri"/>
        <family val="2"/>
      </rPr>
      <t xml:space="preserve">Toplotna izolacija </t>
    </r>
    <r>
      <rPr>
        <sz val="12"/>
        <rFont val="Calibri"/>
        <family val="2"/>
      </rPr>
      <t>kanala za dovodni zrak,</t>
    </r>
  </si>
  <si>
    <r>
      <t>m</t>
    </r>
    <r>
      <rPr>
        <vertAlign val="superscript"/>
        <sz val="12"/>
        <rFont val="Calibri"/>
        <family val="2"/>
      </rPr>
      <t>2</t>
    </r>
  </si>
  <si>
    <r>
      <rPr>
        <b/>
        <sz val="12"/>
        <rFont val="Calibri"/>
        <family val="2"/>
      </rPr>
      <t xml:space="preserve">Toplotna izolacija </t>
    </r>
    <r>
      <rPr>
        <sz val="12"/>
        <rFont val="Calibri"/>
        <family val="2"/>
      </rPr>
      <t>kanala za sveži zrak,</t>
    </r>
  </si>
  <si>
    <r>
      <t xml:space="preserve">Tip ST-PL25/E Proizvod KAIMANN  </t>
    </r>
    <r>
      <rPr>
        <sz val="12"/>
        <rFont val="Calibri"/>
        <family val="2"/>
      </rPr>
      <t>(v jašku cevi za sceži zrak ni potrebno izolirati!)</t>
    </r>
  </si>
  <si>
    <r>
      <rPr>
        <b/>
        <sz val="12"/>
        <rFont val="Calibri"/>
        <family val="2"/>
      </rPr>
      <t xml:space="preserve">Material za obešanje </t>
    </r>
    <r>
      <rPr>
        <sz val="12"/>
        <rFont val="Calibri"/>
        <family val="2"/>
      </rPr>
      <t xml:space="preserve">kanalske trase </t>
    </r>
  </si>
  <si>
    <r>
      <rPr>
        <b/>
        <sz val="12"/>
        <rFont val="Calibri"/>
        <family val="2"/>
      </rPr>
      <t>Testiranje tesnosti kanalov po ISO 13779</t>
    </r>
    <r>
      <rPr>
        <sz val="12"/>
        <rFont val="Calibri"/>
        <family val="2"/>
      </rPr>
      <t>, vključno z izdanim poročilom o rezultatih</t>
    </r>
  </si>
  <si>
    <r>
      <t xml:space="preserve">Tekočina za zavarovanje proti zmrzovanju </t>
    </r>
    <r>
      <rPr>
        <sz val="12"/>
        <rFont val="Calibri"/>
        <family val="2"/>
      </rPr>
      <t>- primarni razvod hladilne vode</t>
    </r>
    <r>
      <rPr>
        <b/>
        <sz val="12"/>
        <rFont val="Calibri"/>
        <family val="2"/>
      </rPr>
      <t xml:space="preserve"> </t>
    </r>
  </si>
  <si>
    <r>
      <t>izdelati "</t>
    </r>
    <r>
      <rPr>
        <u val="single"/>
        <sz val="12"/>
        <rFont val="Calibri"/>
        <family val="2"/>
      </rPr>
      <t>delavniški načrt</t>
    </r>
    <r>
      <rPr>
        <sz val="12"/>
        <rFont val="Calibri"/>
        <family val="2"/>
      </rPr>
      <t xml:space="preserve">", kjer so upoštevani vse tehnične zahteve (statika) in tudi vsa potrebna dela  </t>
    </r>
  </si>
  <si>
    <r>
      <rPr>
        <b/>
        <sz val="12"/>
        <rFont val="Calibri"/>
        <family val="2"/>
      </rPr>
      <t xml:space="preserve">Tlačni grelnik </t>
    </r>
    <r>
      <rPr>
        <sz val="12"/>
        <rFont val="Calibri"/>
        <family val="2"/>
      </rPr>
      <t>za pripravo sanitarne tople vode</t>
    </r>
  </si>
  <si>
    <r>
      <rPr>
        <b/>
        <sz val="12"/>
        <rFont val="Calibri"/>
        <family val="2"/>
      </rPr>
      <t>Enoročna mešalna armatura</t>
    </r>
    <r>
      <rPr>
        <sz val="12"/>
        <rFont val="Calibri"/>
        <family val="2"/>
      </rPr>
      <t xml:space="preserve"> za sanitrno hladno in toplo vodo  </t>
    </r>
  </si>
  <si>
    <r>
      <t xml:space="preserve">z </t>
    </r>
    <r>
      <rPr>
        <u val="single"/>
        <sz val="12"/>
        <rFont val="Calibri"/>
        <family val="2"/>
      </rPr>
      <t>dolgo ročico</t>
    </r>
    <r>
      <rPr>
        <sz val="12"/>
        <rFont val="Calibri"/>
        <family val="2"/>
      </rPr>
      <t xml:space="preserve"> ( kot za lekarne) in </t>
    </r>
    <r>
      <rPr>
        <u val="single"/>
        <sz val="12"/>
        <rFont val="Calibri"/>
        <family val="2"/>
      </rPr>
      <t>priključkom za izpiranje oči</t>
    </r>
    <r>
      <rPr>
        <sz val="12"/>
        <rFont val="Calibri"/>
        <family val="2"/>
      </rPr>
      <t xml:space="preserve">  (ročni tuš), skupaj tesnilnim</t>
    </r>
  </si>
  <si>
    <r>
      <rPr>
        <b/>
        <sz val="12"/>
        <rFont val="Calibri"/>
        <family val="2"/>
      </rPr>
      <t xml:space="preserve">Korito za vodo </t>
    </r>
    <r>
      <rPr>
        <sz val="12"/>
        <rFont val="Calibri"/>
        <family val="2"/>
      </rPr>
      <t>iz nerjaveče pločevine za vgradnjo v pult</t>
    </r>
  </si>
  <si>
    <r>
      <rPr>
        <b/>
        <sz val="12"/>
        <rFont val="Calibri"/>
        <family val="2"/>
      </rPr>
      <t xml:space="preserve">Odvod kondenzata </t>
    </r>
    <r>
      <rPr>
        <sz val="12"/>
        <rFont val="Calibri"/>
        <family val="2"/>
      </rPr>
      <t>od klima naprave</t>
    </r>
  </si>
  <si>
    <r>
      <t>*</t>
    </r>
    <r>
      <rPr>
        <u val="single"/>
        <sz val="12"/>
        <rFont val="Calibri"/>
        <family val="2"/>
      </rPr>
      <t>PVC cevjo ɸ32</t>
    </r>
    <r>
      <rPr>
        <sz val="12"/>
        <rFont val="Calibri"/>
        <family val="2"/>
      </rPr>
      <t xml:space="preserve"> odvod, ki poteka pod klima napravo horizontalno do strojnice in vertikalno  </t>
    </r>
  </si>
  <si>
    <r>
      <rPr>
        <b/>
        <sz val="12"/>
        <rFont val="Calibri"/>
        <family val="2"/>
      </rPr>
      <t>Cevni razvod za dovod CO2</t>
    </r>
    <r>
      <rPr>
        <sz val="12"/>
        <rFont val="Calibri"/>
        <family val="2"/>
      </rPr>
      <t xml:space="preserve"> do inkubatorjev</t>
    </r>
  </si>
  <si>
    <r>
      <t>*</t>
    </r>
    <r>
      <rPr>
        <b/>
        <sz val="12"/>
        <rFont val="Calibri"/>
        <family val="2"/>
      </rPr>
      <t>Jeklenka za CO2</t>
    </r>
    <r>
      <rPr>
        <sz val="12"/>
        <rFont val="Calibri"/>
        <family val="2"/>
      </rPr>
      <t xml:space="preserve"> barva siva RAL 7037 (po SIST-EN 1089-3)</t>
    </r>
  </si>
  <si>
    <r>
      <t>*</t>
    </r>
    <r>
      <rPr>
        <b/>
        <sz val="12"/>
        <rFont val="Calibri"/>
        <family val="2"/>
      </rPr>
      <t>Razvod cevi</t>
    </r>
    <r>
      <rPr>
        <sz val="12"/>
        <rFont val="Calibri"/>
        <family val="2"/>
      </rPr>
      <t xml:space="preserve"> do porabnikov (inkubatorji)</t>
    </r>
  </si>
  <si>
    <r>
      <t>*</t>
    </r>
    <r>
      <rPr>
        <b/>
        <sz val="12"/>
        <rFont val="Calibri"/>
        <family val="2"/>
      </rPr>
      <t>odjemno mesto</t>
    </r>
    <r>
      <rPr>
        <sz val="12"/>
        <rFont val="Calibri"/>
        <family val="2"/>
      </rPr>
      <t xml:space="preserve"> za priklop na inkubator (zaporni ventil, hitra spojka) - izvedba zavisi od </t>
    </r>
  </si>
  <si>
    <r>
      <t xml:space="preserve">*dvig jeklene konstrukcije in novega HA na streho  </t>
    </r>
    <r>
      <rPr>
        <b/>
        <sz val="12"/>
        <rFont val="Calibri"/>
        <family val="2"/>
      </rPr>
      <t>ZAJETO V POSTAVKAH 41., 42.</t>
    </r>
  </si>
  <si>
    <r>
      <t xml:space="preserve">Odstranitev opreme in instalacij, </t>
    </r>
    <r>
      <rPr>
        <sz val="12"/>
        <rFont val="Calibri"/>
        <family val="2"/>
      </rPr>
      <t>ter odvoz na trajno deponijo</t>
    </r>
  </si>
  <si>
    <r>
      <rPr>
        <b/>
        <sz val="12"/>
        <rFont val="Calibri"/>
        <family val="2"/>
      </rPr>
      <t xml:space="preserve">panelni strop-pohoden, tip </t>
    </r>
    <r>
      <rPr>
        <sz val="12"/>
        <rFont val="Calibri"/>
        <family val="2"/>
      </rPr>
      <t>kot na primer</t>
    </r>
    <r>
      <rPr>
        <b/>
        <sz val="12"/>
        <rFont val="Calibri"/>
        <family val="2"/>
      </rPr>
      <t xml:space="preserve"> C-C-52 </t>
    </r>
    <r>
      <rPr>
        <sz val="12"/>
        <rFont val="Calibri"/>
        <family val="2"/>
      </rPr>
      <t xml:space="preserve">- z podkonstrukcijo </t>
    </r>
  </si>
  <si>
    <r>
      <t xml:space="preserve"> </t>
    </r>
    <r>
      <rPr>
        <sz val="12"/>
        <rFont val="Calibri"/>
        <family val="2"/>
      </rPr>
      <t xml:space="preserve"> izolacije - steklena vola )</t>
    </r>
  </si>
  <si>
    <r>
      <rPr>
        <b/>
        <sz val="12"/>
        <rFont val="Calibri"/>
        <family val="2"/>
      </rPr>
      <t>Barvanje sten z belo barvo -</t>
    </r>
    <r>
      <rPr>
        <sz val="12"/>
        <rFont val="Calibri"/>
        <family val="2"/>
      </rPr>
      <t xml:space="preserve"> primerna za čiščenje z </t>
    </r>
  </si>
  <si>
    <r>
      <t xml:space="preserve">Polaganje talne PVC obloge </t>
    </r>
    <r>
      <rPr>
        <sz val="12"/>
        <rFont val="Calibri"/>
        <family val="2"/>
      </rPr>
      <t>primerne za laboratorije (odporne na kemikalije)</t>
    </r>
  </si>
  <si>
    <r>
      <rPr>
        <b/>
        <sz val="12"/>
        <rFont val="Calibri"/>
        <family val="2"/>
      </rPr>
      <t>Izdelava programske opreme</t>
    </r>
    <r>
      <rPr>
        <sz val="12"/>
        <rFont val="Calibri"/>
        <family val="2"/>
      </rPr>
      <t xml:space="preserve"> za krmilnik v skladu z zahtevami, funkcionalni zagon,</t>
    </r>
  </si>
  <si>
    <r>
      <t>*pred vnosom opreme-</t>
    </r>
    <r>
      <rPr>
        <b/>
        <u val="single"/>
        <sz val="12"/>
        <rFont val="Calibri"/>
        <family val="2"/>
      </rPr>
      <t>at rest</t>
    </r>
  </si>
  <si>
    <r>
      <t>*v delovanju-</t>
    </r>
    <r>
      <rPr>
        <b/>
        <u val="single"/>
        <sz val="12"/>
        <rFont val="Calibri"/>
        <family val="2"/>
      </rPr>
      <t>in operation</t>
    </r>
  </si>
  <si>
    <r>
      <rPr>
        <b/>
        <sz val="12"/>
        <rFont val="Calibri"/>
        <family val="2"/>
      </rPr>
      <t>Izdelava tehnične dokumentacije</t>
    </r>
    <r>
      <rPr>
        <sz val="12"/>
        <rFont val="Calibri"/>
        <family val="2"/>
      </rPr>
      <t xml:space="preserve"> - projekta izvedenih (PID)</t>
    </r>
  </si>
  <si>
    <r>
      <rPr>
        <b/>
        <sz val="12"/>
        <rFont val="Calibri"/>
        <family val="2"/>
      </rPr>
      <t>Označitev</t>
    </r>
    <r>
      <rPr>
        <sz val="12"/>
        <rFont val="Calibri"/>
        <family val="2"/>
      </rPr>
      <t xml:space="preserve"> smeri pretoka medijev in elementov in funkcionalna shema v okvirju</t>
    </r>
  </si>
  <si>
    <t>NEPREDVIDENA DELA* brez DDV</t>
  </si>
  <si>
    <t>*nepredvidena dela so obračunana po dejanskih stroških, potrjena s strani nadzora</t>
  </si>
  <si>
    <t>Količina</t>
  </si>
  <si>
    <t>Tip 543707, proizvod IMIT (dobavljen s klima napravo!)</t>
  </si>
  <si>
    <t>Drobni material, pritrdilni material, preizkušanje in preverjanje delovanja</t>
  </si>
  <si>
    <t>DDV 22 %</t>
  </si>
  <si>
    <t>A</t>
  </si>
  <si>
    <t>B</t>
  </si>
  <si>
    <t>C</t>
  </si>
  <si>
    <t xml:space="preserve">D </t>
  </si>
  <si>
    <t>A + B + C + D</t>
  </si>
  <si>
    <t xml:space="preserve">E </t>
  </si>
  <si>
    <t>A + B + C + D + E</t>
  </si>
  <si>
    <r>
      <t xml:space="preserve">Zaščitni termostat </t>
    </r>
    <r>
      <rPr>
        <sz val="12"/>
        <rFont val="Calibri"/>
        <family val="2"/>
      </rPr>
      <t>za električni grelnik z ročnim resetom</t>
    </r>
  </si>
  <si>
    <r>
      <rPr>
        <sz val="16"/>
        <rFont val="Calibri"/>
        <family val="2"/>
      </rPr>
      <t>Objekt: IJS Ljubljana; Odsek za biotehnologijo (B-3), Laboratorij za celično biologijo "L za CB"</t>
    </r>
    <r>
      <rPr>
        <b/>
        <sz val="16"/>
        <rFont val="Calibri"/>
        <family val="2"/>
      </rPr>
      <t xml:space="preserve">
</t>
    </r>
    <r>
      <rPr>
        <b/>
        <sz val="20"/>
        <rFont val="Calibri"/>
        <family val="2"/>
      </rPr>
      <t>PREUREDITEV PROSTOROV 100 IN 101 V B OBJEKTU V LABORATORIJE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</si>
</sst>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0"/>
    <numFmt numFmtId="181" formatCode="#,##0.00\ _€"/>
    <numFmt numFmtId="182" formatCode="#,##0.00\ [$€-1]"/>
    <numFmt numFmtId="183" formatCode="[$-424]d\.\ mmmm\ yyyy"/>
    <numFmt numFmtId="184" formatCode="#,##0.00\ &quot;€&quot;"/>
    <numFmt numFmtId="185" formatCode="#,##0.0"/>
    <numFmt numFmtId="186" formatCode="[$-424]dddd\,\ dd\.\ mmmm\ yyyy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vertAlign val="subscript"/>
      <sz val="12"/>
      <name val="Calibri"/>
      <family val="2"/>
    </font>
    <font>
      <sz val="12"/>
      <color indexed="8"/>
      <name val="Calibri"/>
      <family val="2"/>
    </font>
    <font>
      <vertAlign val="superscript"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sz val="12"/>
      <color indexed="10"/>
      <name val="Calibri"/>
      <family val="2"/>
    </font>
    <font>
      <i/>
      <sz val="12"/>
      <name val="Calibri"/>
      <family val="2"/>
    </font>
    <font>
      <sz val="12"/>
      <color indexed="47"/>
      <name val="Calibri"/>
      <family val="2"/>
    </font>
    <font>
      <b/>
      <sz val="12"/>
      <color indexed="51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2"/>
      <color theme="0"/>
      <name val="Calibri"/>
      <family val="2"/>
    </font>
    <font>
      <sz val="12"/>
      <color theme="0" tint="-0.1499900072813034"/>
      <name val="Calibri"/>
      <family val="2"/>
    </font>
    <font>
      <sz val="12"/>
      <color theme="9" tint="-0.24997000396251678"/>
      <name val="Calibri"/>
      <family val="2"/>
    </font>
    <font>
      <b/>
      <sz val="12"/>
      <color rgb="FF92D05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67" fillId="21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172" fontId="4" fillId="0" borderId="0" applyNumberFormat="0" applyFont="0" applyAlignment="0"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5" fillId="0" borderId="6" applyNumberFormat="0" applyFill="0" applyAlignment="0" applyProtection="0"/>
    <xf numFmtId="0" fontId="76" fillId="30" borderId="7" applyNumberFormat="0" applyAlignment="0" applyProtection="0"/>
    <xf numFmtId="0" fontId="77" fillId="21" borderId="8" applyNumberFormat="0" applyAlignment="0" applyProtection="0"/>
    <xf numFmtId="0" fontId="7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9" fillId="32" borderId="8" applyNumberFormat="0" applyAlignment="0" applyProtection="0"/>
    <xf numFmtId="0" fontId="80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36" fillId="0" borderId="0" xfId="65" applyFont="1" applyFill="1" applyBorder="1" applyAlignment="1">
      <alignment horizontal="left" vertical="top" wrapText="1"/>
      <protection/>
    </xf>
    <xf numFmtId="49" fontId="64" fillId="0" borderId="0" xfId="0" applyNumberFormat="1" applyFont="1" applyFill="1" applyAlignment="1">
      <alignment vertical="top" wrapText="1"/>
    </xf>
    <xf numFmtId="0" fontId="37" fillId="0" borderId="0" xfId="65" applyFont="1" applyFill="1" applyBorder="1" applyAlignment="1">
      <alignment horizontal="center" wrapText="1"/>
      <protection/>
    </xf>
    <xf numFmtId="0" fontId="38" fillId="0" borderId="0" xfId="65" applyFont="1" applyFill="1" applyBorder="1" applyAlignment="1">
      <alignment horizontal="center" wrapText="1"/>
      <protection/>
    </xf>
    <xf numFmtId="0" fontId="81" fillId="0" borderId="0" xfId="0" applyFont="1" applyFill="1" applyAlignment="1">
      <alignment vertical="top"/>
    </xf>
    <xf numFmtId="0" fontId="82" fillId="0" borderId="0" xfId="0" applyFont="1" applyFill="1" applyAlignment="1">
      <alignment horizontal="center"/>
    </xf>
    <xf numFmtId="0" fontId="64" fillId="0" borderId="0" xfId="0" applyFont="1" applyFill="1" applyAlignment="1">
      <alignment vertical="top"/>
    </xf>
    <xf numFmtId="0" fontId="83" fillId="0" borderId="0" xfId="0" applyFont="1" applyFill="1" applyBorder="1" applyAlignment="1">
      <alignment vertical="top"/>
    </xf>
    <xf numFmtId="0" fontId="84" fillId="0" borderId="0" xfId="0" applyFont="1" applyFill="1" applyAlignment="1">
      <alignment horizontal="center"/>
    </xf>
    <xf numFmtId="0" fontId="64" fillId="0" borderId="0" xfId="0" applyFont="1" applyFill="1" applyBorder="1" applyAlignment="1">
      <alignment vertical="top"/>
    </xf>
    <xf numFmtId="0" fontId="64" fillId="0" borderId="10" xfId="0" applyFont="1" applyFill="1" applyBorder="1" applyAlignment="1">
      <alignment vertical="top"/>
    </xf>
    <xf numFmtId="0" fontId="83" fillId="0" borderId="0" xfId="0" applyFont="1" applyFill="1" applyAlignment="1">
      <alignment vertical="top"/>
    </xf>
    <xf numFmtId="0" fontId="36" fillId="0" borderId="0" xfId="65" applyFont="1" applyFill="1" applyBorder="1" applyAlignment="1">
      <alignment horizontal="center" wrapText="1"/>
      <protection/>
    </xf>
    <xf numFmtId="4" fontId="43" fillId="0" borderId="0" xfId="65" applyNumberFormat="1" applyFont="1" applyFill="1" applyBorder="1" applyAlignment="1" applyProtection="1">
      <alignment horizontal="center"/>
      <protection locked="0"/>
    </xf>
    <xf numFmtId="0" fontId="44" fillId="0" borderId="0" xfId="65" applyFont="1" applyFill="1" applyBorder="1" applyAlignment="1">
      <alignment horizontal="center" vertical="top" wrapText="1"/>
      <protection/>
    </xf>
    <xf numFmtId="4" fontId="38" fillId="0" borderId="0" xfId="65" applyNumberFormat="1" applyFont="1" applyFill="1" applyBorder="1" applyAlignment="1" applyProtection="1">
      <alignment horizontal="center"/>
      <protection locked="0"/>
    </xf>
    <xf numFmtId="0" fontId="45" fillId="0" borderId="0" xfId="65" applyFont="1" applyFill="1" applyBorder="1" applyAlignment="1">
      <alignment horizontal="center"/>
      <protection/>
    </xf>
    <xf numFmtId="0" fontId="17" fillId="0" borderId="0" xfId="65" applyFont="1" applyFill="1" applyBorder="1" applyAlignment="1">
      <alignment horizontal="left"/>
      <protection/>
    </xf>
    <xf numFmtId="0" fontId="46" fillId="0" borderId="0" xfId="65" applyFont="1" applyFill="1" applyBorder="1" applyAlignment="1">
      <alignment horizontal="center"/>
      <protection/>
    </xf>
    <xf numFmtId="4" fontId="46" fillId="0" borderId="0" xfId="65" applyNumberFormat="1" applyFont="1" applyFill="1" applyBorder="1" applyAlignment="1">
      <alignment horizontal="center"/>
      <protection/>
    </xf>
    <xf numFmtId="4" fontId="46" fillId="0" borderId="0" xfId="65" applyNumberFormat="1" applyFont="1" applyFill="1" applyBorder="1" applyAlignment="1" applyProtection="1">
      <alignment horizontal="center"/>
      <protection locked="0"/>
    </xf>
    <xf numFmtId="4" fontId="37" fillId="0" borderId="0" xfId="65" applyNumberFormat="1" applyFont="1" applyFill="1" applyBorder="1" applyProtection="1">
      <alignment/>
      <protection locked="0"/>
    </xf>
    <xf numFmtId="0" fontId="47" fillId="0" borderId="0" xfId="65" applyFont="1" applyFill="1" applyBorder="1">
      <alignment/>
      <protection/>
    </xf>
    <xf numFmtId="0" fontId="37" fillId="0" borderId="0" xfId="0" applyFont="1" applyAlignment="1">
      <alignment/>
    </xf>
    <xf numFmtId="0" fontId="17" fillId="0" borderId="0" xfId="65" applyFont="1" applyFill="1" applyBorder="1">
      <alignment/>
      <protection/>
    </xf>
    <xf numFmtId="0" fontId="48" fillId="0" borderId="0" xfId="65" applyFont="1" applyFill="1" applyBorder="1" applyAlignment="1">
      <alignment horizontal="left"/>
      <protection/>
    </xf>
    <xf numFmtId="0" fontId="48" fillId="0" borderId="0" xfId="65" applyFont="1" applyFill="1" applyBorder="1" applyAlignment="1">
      <alignment horizontal="center"/>
      <protection/>
    </xf>
    <xf numFmtId="4" fontId="46" fillId="0" borderId="11" xfId="65" applyNumberFormat="1" applyFont="1" applyFill="1" applyBorder="1" applyAlignment="1" applyProtection="1">
      <alignment horizontal="center"/>
      <protection locked="0"/>
    </xf>
    <xf numFmtId="0" fontId="48" fillId="0" borderId="0" xfId="65" applyFont="1" applyFill="1" applyBorder="1" applyAlignment="1">
      <alignment horizontal="center" vertical="top"/>
      <protection/>
    </xf>
    <xf numFmtId="0" fontId="85" fillId="0" borderId="0" xfId="0" applyFont="1" applyFill="1" applyAlignment="1">
      <alignment horizontal="center"/>
    </xf>
    <xf numFmtId="0" fontId="45" fillId="0" borderId="0" xfId="65" applyFont="1" applyFill="1" applyBorder="1" applyAlignment="1">
      <alignment horizontal="left" wrapText="1"/>
      <protection/>
    </xf>
    <xf numFmtId="0" fontId="50" fillId="0" borderId="0" xfId="65" applyFont="1" applyFill="1" applyBorder="1" applyAlignment="1">
      <alignment horizontal="left"/>
      <protection/>
    </xf>
    <xf numFmtId="4" fontId="48" fillId="0" borderId="0" xfId="65" applyNumberFormat="1" applyFont="1" applyFill="1" applyBorder="1" applyAlignment="1" applyProtection="1">
      <alignment horizontal="center"/>
      <protection locked="0"/>
    </xf>
    <xf numFmtId="0" fontId="46" fillId="0" borderId="0" xfId="65" applyFont="1" applyFill="1" applyBorder="1" applyAlignment="1">
      <alignment horizontal="center" vertical="top" wrapText="1"/>
      <protection/>
    </xf>
    <xf numFmtId="0" fontId="47" fillId="0" borderId="0" xfId="65" applyFont="1" applyFill="1" applyBorder="1" applyAlignment="1">
      <alignment horizontal="left" wrapText="1"/>
      <protection/>
    </xf>
    <xf numFmtId="4" fontId="46" fillId="0" borderId="0" xfId="65" applyNumberFormat="1" applyFont="1" applyFill="1" applyBorder="1" applyAlignment="1">
      <alignment horizontal="center" vertical="top" wrapText="1"/>
      <protection/>
    </xf>
    <xf numFmtId="0" fontId="46" fillId="0" borderId="0" xfId="65" applyFont="1" applyFill="1" applyBorder="1" applyAlignment="1" applyProtection="1">
      <alignment horizontal="center" vertical="top" wrapText="1"/>
      <protection locked="0"/>
    </xf>
    <xf numFmtId="0" fontId="37" fillId="0" borderId="0" xfId="65" applyFont="1" applyFill="1" applyBorder="1" applyAlignment="1" applyProtection="1">
      <alignment vertical="top" wrapText="1"/>
      <protection locked="0"/>
    </xf>
    <xf numFmtId="0" fontId="47" fillId="0" borderId="0" xfId="65" applyFont="1" applyFill="1" applyBorder="1" applyAlignment="1">
      <alignment horizontal="left"/>
      <protection/>
    </xf>
    <xf numFmtId="1" fontId="46" fillId="0" borderId="12" xfId="65" applyNumberFormat="1" applyFont="1" applyFill="1" applyBorder="1" applyAlignment="1">
      <alignment horizontal="center" vertical="center" wrapText="1"/>
      <protection/>
    </xf>
    <xf numFmtId="0" fontId="37" fillId="0" borderId="12" xfId="65" applyFont="1" applyFill="1" applyBorder="1" applyAlignment="1" applyProtection="1">
      <alignment horizontal="left"/>
      <protection/>
    </xf>
    <xf numFmtId="0" fontId="46" fillId="0" borderId="12" xfId="65" applyFont="1" applyFill="1" applyBorder="1" applyAlignment="1">
      <alignment horizontal="center" vertical="center" wrapText="1"/>
      <protection/>
    </xf>
    <xf numFmtId="0" fontId="46" fillId="0" borderId="12" xfId="65" applyFont="1" applyFill="1" applyBorder="1" applyAlignment="1" applyProtection="1">
      <alignment horizontal="center" vertical="center"/>
      <protection/>
    </xf>
    <xf numFmtId="4" fontId="46" fillId="0" borderId="12" xfId="65" applyNumberFormat="1" applyFont="1" applyFill="1" applyBorder="1" applyAlignment="1" applyProtection="1">
      <alignment horizontal="center" vertical="center" wrapText="1"/>
      <protection locked="0"/>
    </xf>
    <xf numFmtId="4" fontId="37" fillId="0" borderId="0" xfId="65" applyNumberFormat="1" applyFont="1" applyFill="1" applyBorder="1" applyAlignment="1" applyProtection="1">
      <alignment horizontal="right" vertical="center" wrapText="1"/>
      <protection locked="0"/>
    </xf>
    <xf numFmtId="1" fontId="46" fillId="0" borderId="0" xfId="65" applyNumberFormat="1" applyFont="1" applyFill="1" applyBorder="1" applyAlignment="1">
      <alignment horizontal="center" vertical="center" wrapText="1"/>
      <protection/>
    </xf>
    <xf numFmtId="0" fontId="37" fillId="0" borderId="0" xfId="65" applyFont="1" applyFill="1" applyBorder="1" applyAlignment="1" applyProtection="1">
      <alignment horizontal="left"/>
      <protection/>
    </xf>
    <xf numFmtId="0" fontId="46" fillId="0" borderId="0" xfId="65" applyFont="1" applyFill="1" applyBorder="1" applyAlignment="1">
      <alignment horizontal="center" vertical="center" wrapText="1"/>
      <protection/>
    </xf>
    <xf numFmtId="0" fontId="46" fillId="0" borderId="0" xfId="65" applyFont="1" applyFill="1" applyBorder="1" applyAlignment="1" applyProtection="1">
      <alignment horizontal="center" vertical="center"/>
      <protection/>
    </xf>
    <xf numFmtId="4" fontId="46" fillId="0" borderId="0" xfId="65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65" applyFont="1" applyFill="1" applyBorder="1" applyAlignment="1" quotePrefix="1">
      <alignment horizontal="center" vertical="top"/>
      <protection/>
    </xf>
    <xf numFmtId="0" fontId="46" fillId="0" borderId="0" xfId="65" applyFont="1" applyFill="1" applyBorder="1" applyAlignment="1">
      <alignment horizontal="left" vertical="top" wrapText="1"/>
      <protection/>
    </xf>
    <xf numFmtId="0" fontId="45" fillId="0" borderId="0" xfId="65" applyFont="1" applyFill="1" applyBorder="1" applyAlignment="1">
      <alignment horizontal="left"/>
      <protection/>
    </xf>
    <xf numFmtId="4" fontId="45" fillId="0" borderId="0" xfId="65" applyNumberFormat="1" applyFont="1" applyFill="1" applyBorder="1" applyAlignment="1" applyProtection="1">
      <alignment horizontal="center"/>
      <protection locked="0"/>
    </xf>
    <xf numFmtId="4" fontId="48" fillId="0" borderId="0" xfId="65" applyNumberFormat="1" applyFont="1" applyFill="1" applyBorder="1" applyProtection="1">
      <alignment/>
      <protection locked="0"/>
    </xf>
    <xf numFmtId="0" fontId="46" fillId="0" borderId="0" xfId="65" applyFont="1" applyFill="1" applyBorder="1" applyAlignment="1">
      <alignment horizontal="left" wrapText="1"/>
      <protection/>
    </xf>
    <xf numFmtId="4" fontId="86" fillId="0" borderId="0" xfId="65" applyNumberFormat="1" applyFont="1" applyFill="1" applyBorder="1" applyAlignment="1">
      <alignment horizontal="center"/>
      <protection/>
    </xf>
    <xf numFmtId="0" fontId="46" fillId="0" borderId="0" xfId="65" applyFont="1" applyFill="1" applyBorder="1" applyAlignment="1">
      <alignment horizontal="center" vertical="top"/>
      <protection/>
    </xf>
    <xf numFmtId="4" fontId="87" fillId="0" borderId="0" xfId="65" applyNumberFormat="1" applyFont="1" applyFill="1" applyBorder="1" applyAlignment="1">
      <alignment horizontal="center"/>
      <protection/>
    </xf>
    <xf numFmtId="0" fontId="46" fillId="0" borderId="0" xfId="65" applyFont="1" applyFill="1" applyBorder="1" applyAlignment="1">
      <alignment horizontal="left"/>
      <protection/>
    </xf>
    <xf numFmtId="49" fontId="46" fillId="0" borderId="0" xfId="0" applyNumberFormat="1" applyFont="1" applyFill="1" applyBorder="1" applyAlignment="1">
      <alignment horizontal="left" vertical="top" wrapText="1"/>
    </xf>
    <xf numFmtId="0" fontId="36" fillId="0" borderId="0" xfId="65" applyFont="1" applyFill="1" applyBorder="1" applyAlignment="1">
      <alignment horizontal="left"/>
      <protection/>
    </xf>
    <xf numFmtId="0" fontId="45" fillId="0" borderId="0" xfId="65" applyFont="1" applyFill="1" applyBorder="1" applyAlignment="1" quotePrefix="1">
      <alignment horizontal="left"/>
      <protection/>
    </xf>
    <xf numFmtId="49" fontId="45" fillId="0" borderId="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Fill="1" applyBorder="1" applyAlignment="1" quotePrefix="1">
      <alignment horizontal="left" vertical="top" wrapText="1"/>
    </xf>
    <xf numFmtId="49" fontId="88" fillId="0" borderId="0" xfId="0" applyNumberFormat="1" applyFont="1" applyFill="1" applyAlignment="1" quotePrefix="1">
      <alignment vertical="top" wrapText="1"/>
    </xf>
    <xf numFmtId="0" fontId="45" fillId="0" borderId="0" xfId="65" applyFont="1" applyFill="1" applyBorder="1" applyAlignment="1">
      <alignment horizontal="center" wrapText="1"/>
      <protection/>
    </xf>
    <xf numFmtId="0" fontId="45" fillId="0" borderId="0" xfId="65" applyFont="1" applyFill="1" applyBorder="1" applyAlignment="1">
      <alignment horizontal="justify" wrapText="1"/>
      <protection/>
    </xf>
    <xf numFmtId="49" fontId="46" fillId="0" borderId="0" xfId="0" applyNumberFormat="1" applyFont="1" applyFill="1" applyAlignment="1">
      <alignment vertical="top" wrapText="1"/>
    </xf>
    <xf numFmtId="0" fontId="89" fillId="0" borderId="0" xfId="0" applyFont="1" applyFill="1" applyAlignment="1">
      <alignment horizontal="center"/>
    </xf>
    <xf numFmtId="2" fontId="89" fillId="0" borderId="0" xfId="0" applyNumberFormat="1" applyFont="1" applyFill="1" applyAlignment="1">
      <alignment horizontal="center"/>
    </xf>
    <xf numFmtId="49" fontId="89" fillId="0" borderId="0" xfId="0" applyNumberFormat="1" applyFont="1" applyFill="1" applyAlignment="1">
      <alignment vertical="top" wrapText="1"/>
    </xf>
    <xf numFmtId="2" fontId="89" fillId="0" borderId="0" xfId="0" applyNumberFormat="1" applyFont="1" applyFill="1" applyAlignment="1">
      <alignment/>
    </xf>
    <xf numFmtId="49" fontId="46" fillId="0" borderId="0" xfId="0" applyNumberFormat="1" applyFont="1" applyFill="1" applyAlignment="1" quotePrefix="1">
      <alignment vertical="top" wrapText="1"/>
    </xf>
    <xf numFmtId="0" fontId="46" fillId="0" borderId="0" xfId="0" applyFont="1" applyFill="1" applyAlignment="1">
      <alignment horizontal="center"/>
    </xf>
    <xf numFmtId="49" fontId="89" fillId="0" borderId="0" xfId="0" applyNumberFormat="1" applyFont="1" applyFill="1" applyBorder="1" applyAlignment="1">
      <alignment vertical="top" wrapText="1"/>
    </xf>
    <xf numFmtId="0" fontId="89" fillId="0" borderId="0" xfId="0" applyFont="1" applyFill="1" applyBorder="1" applyAlignment="1">
      <alignment horizontal="center"/>
    </xf>
    <xf numFmtId="2" fontId="89" fillId="0" borderId="0" xfId="0" applyNumberFormat="1" applyFont="1" applyFill="1" applyBorder="1" applyAlignment="1">
      <alignment horizontal="center"/>
    </xf>
    <xf numFmtId="49" fontId="89" fillId="0" borderId="10" xfId="0" applyNumberFormat="1" applyFont="1" applyFill="1" applyBorder="1" applyAlignment="1">
      <alignment vertical="top" wrapText="1"/>
    </xf>
    <xf numFmtId="0" fontId="89" fillId="0" borderId="10" xfId="0" applyFont="1" applyFill="1" applyBorder="1" applyAlignment="1">
      <alignment horizontal="center"/>
    </xf>
    <xf numFmtId="2" fontId="89" fillId="0" borderId="10" xfId="0" applyNumberFormat="1" applyFont="1" applyFill="1" applyBorder="1" applyAlignment="1">
      <alignment horizontal="center"/>
    </xf>
    <xf numFmtId="49" fontId="88" fillId="0" borderId="0" xfId="0" applyNumberFormat="1" applyFont="1" applyFill="1" applyAlignment="1">
      <alignment vertical="top" wrapText="1"/>
    </xf>
    <xf numFmtId="0" fontId="89" fillId="0" borderId="0" xfId="0" applyFont="1" applyFill="1" applyAlignment="1">
      <alignment vertical="top"/>
    </xf>
    <xf numFmtId="49" fontId="90" fillId="0" borderId="0" xfId="0" applyNumberFormat="1" applyFont="1" applyFill="1" applyAlignment="1">
      <alignment vertical="top" wrapText="1"/>
    </xf>
    <xf numFmtId="0" fontId="46" fillId="0" borderId="0" xfId="0" applyFont="1" applyFill="1" applyAlignment="1">
      <alignment/>
    </xf>
    <xf numFmtId="2" fontId="46" fillId="0" borderId="0" xfId="0" applyNumberFormat="1" applyFont="1" applyFill="1" applyAlignment="1">
      <alignment horizontal="center"/>
    </xf>
    <xf numFmtId="2" fontId="89" fillId="0" borderId="0" xfId="0" applyNumberFormat="1" applyFont="1" applyFill="1" applyAlignment="1">
      <alignment/>
    </xf>
    <xf numFmtId="0" fontId="89" fillId="0" borderId="10" xfId="0" applyFont="1" applyFill="1" applyBorder="1" applyAlignment="1">
      <alignment horizontal="center" vertical="top"/>
    </xf>
    <xf numFmtId="0" fontId="45" fillId="0" borderId="0" xfId="65" applyFont="1" applyFill="1" applyBorder="1" applyAlignment="1">
      <alignment horizontal="left" vertical="top" wrapText="1"/>
      <protection/>
    </xf>
    <xf numFmtId="2" fontId="46" fillId="0" borderId="0" xfId="65" applyNumberFormat="1" applyFont="1" applyFill="1" applyBorder="1" applyAlignment="1">
      <alignment horizontal="center"/>
      <protection/>
    </xf>
    <xf numFmtId="4" fontId="46" fillId="0" borderId="0" xfId="65" applyNumberFormat="1" applyFont="1" applyFill="1" applyBorder="1" applyProtection="1">
      <alignment/>
      <protection locked="0"/>
    </xf>
    <xf numFmtId="0" fontId="45" fillId="0" borderId="0" xfId="65" applyFont="1" applyFill="1" applyBorder="1" applyAlignment="1">
      <alignment horizontal="center" vertical="top" wrapText="1"/>
      <protection/>
    </xf>
    <xf numFmtId="0" fontId="46" fillId="0" borderId="10" xfId="65" applyFont="1" applyFill="1" applyBorder="1" applyAlignment="1">
      <alignment horizontal="center" vertical="top" wrapText="1"/>
      <protection/>
    </xf>
    <xf numFmtId="0" fontId="89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 vertical="center" wrapText="1"/>
    </xf>
    <xf numFmtId="2" fontId="8" fillId="33" borderId="13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89" fillId="0" borderId="0" xfId="0" applyFont="1" applyFill="1" applyBorder="1" applyAlignment="1">
      <alignment/>
    </xf>
    <xf numFmtId="4" fontId="37" fillId="0" borderId="12" xfId="65" applyNumberFormat="1" applyFont="1" applyFill="1" applyBorder="1" applyAlignment="1" applyProtection="1">
      <alignment horizontal="right" vertical="center" wrapText="1"/>
      <protection locked="0"/>
    </xf>
    <xf numFmtId="0" fontId="45" fillId="0" borderId="13" xfId="65" applyFont="1" applyFill="1" applyBorder="1" applyAlignment="1">
      <alignment horizontal="left"/>
      <protection/>
    </xf>
    <xf numFmtId="0" fontId="45" fillId="0" borderId="11" xfId="65" applyFont="1" applyFill="1" applyBorder="1" applyAlignment="1">
      <alignment horizontal="center"/>
      <protection/>
    </xf>
    <xf numFmtId="4" fontId="45" fillId="0" borderId="11" xfId="65" applyNumberFormat="1" applyFont="1" applyFill="1" applyBorder="1" applyAlignment="1">
      <alignment horizontal="center"/>
      <protection/>
    </xf>
    <xf numFmtId="4" fontId="45" fillId="0" borderId="11" xfId="65" applyNumberFormat="1" applyFont="1" applyFill="1" applyBorder="1" applyAlignment="1" applyProtection="1">
      <alignment horizontal="center"/>
      <protection locked="0"/>
    </xf>
    <xf numFmtId="4" fontId="48" fillId="0" borderId="11" xfId="65" applyNumberFormat="1" applyFont="1" applyFill="1" applyBorder="1" applyProtection="1">
      <alignment/>
      <protection locked="0"/>
    </xf>
    <xf numFmtId="4" fontId="45" fillId="0" borderId="14" xfId="65" applyNumberFormat="1" applyFont="1" applyFill="1" applyBorder="1" applyAlignment="1" applyProtection="1">
      <alignment horizontal="center"/>
      <protection locked="0"/>
    </xf>
    <xf numFmtId="4" fontId="45" fillId="0" borderId="12" xfId="65" applyNumberFormat="1" applyFont="1" applyFill="1" applyBorder="1" applyAlignment="1" applyProtection="1">
      <alignment horizontal="center"/>
      <protection locked="0"/>
    </xf>
    <xf numFmtId="4" fontId="87" fillId="0" borderId="11" xfId="65" applyNumberFormat="1" applyFont="1" applyFill="1" applyBorder="1" applyAlignment="1">
      <alignment horizontal="center"/>
      <protection/>
    </xf>
    <xf numFmtId="0" fontId="46" fillId="0" borderId="11" xfId="65" applyFont="1" applyFill="1" applyBorder="1" applyAlignment="1">
      <alignment horizontal="center"/>
      <protection/>
    </xf>
    <xf numFmtId="4" fontId="86" fillId="0" borderId="11" xfId="65" applyNumberFormat="1" applyFont="1" applyFill="1" applyBorder="1" applyAlignment="1">
      <alignment horizontal="center"/>
      <protection/>
    </xf>
    <xf numFmtId="4" fontId="37" fillId="0" borderId="11" xfId="65" applyNumberFormat="1" applyFont="1" applyFill="1" applyBorder="1" applyProtection="1">
      <alignment/>
      <protection locked="0"/>
    </xf>
    <xf numFmtId="49" fontId="88" fillId="0" borderId="13" xfId="0" applyNumberFormat="1" applyFont="1" applyFill="1" applyBorder="1" applyAlignment="1">
      <alignment vertical="top" wrapText="1"/>
    </xf>
    <xf numFmtId="0" fontId="89" fillId="0" borderId="11" xfId="0" applyFont="1" applyFill="1" applyBorder="1" applyAlignment="1">
      <alignment horizontal="center"/>
    </xf>
    <xf numFmtId="2" fontId="89" fillId="0" borderId="11" xfId="0" applyNumberFormat="1" applyFont="1" applyFill="1" applyBorder="1" applyAlignment="1">
      <alignment horizontal="center"/>
    </xf>
    <xf numFmtId="0" fontId="89" fillId="0" borderId="11" xfId="0" applyFont="1" applyFill="1" applyBorder="1" applyAlignment="1">
      <alignment/>
    </xf>
    <xf numFmtId="0" fontId="88" fillId="0" borderId="11" xfId="0" applyFont="1" applyFill="1" applyBorder="1" applyAlignment="1">
      <alignment horizontal="center"/>
    </xf>
    <xf numFmtId="2" fontId="88" fillId="0" borderId="11" xfId="0" applyNumberFormat="1" applyFont="1" applyFill="1" applyBorder="1" applyAlignment="1">
      <alignment horizontal="center"/>
    </xf>
    <xf numFmtId="0" fontId="45" fillId="0" borderId="13" xfId="65" applyFont="1" applyFill="1" applyBorder="1" applyAlignment="1">
      <alignment horizontal="left" vertical="top"/>
      <protection/>
    </xf>
    <xf numFmtId="0" fontId="9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0" fontId="91" fillId="0" borderId="0" xfId="0" applyFont="1" applyFill="1" applyBorder="1" applyAlignment="1">
      <alignment horizontal="center" vertical="top"/>
    </xf>
    <xf numFmtId="184" fontId="10" fillId="0" borderId="0" xfId="0" applyNumberFormat="1" applyFont="1" applyFill="1" applyAlignment="1">
      <alignment/>
    </xf>
    <xf numFmtId="184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84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61" applyFont="1" applyFill="1" applyBorder="1" applyAlignment="1">
      <alignment horizontal="center"/>
      <protection/>
    </xf>
    <xf numFmtId="9" fontId="11" fillId="0" borderId="0" xfId="0" applyNumberFormat="1" applyFont="1" applyFill="1" applyAlignment="1">
      <alignment horizontal="center"/>
    </xf>
    <xf numFmtId="0" fontId="91" fillId="0" borderId="15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 applyProtection="1">
      <alignment vertical="top"/>
      <protection/>
    </xf>
    <xf numFmtId="0" fontId="11" fillId="0" borderId="15" xfId="61" applyFont="1" applyFill="1" applyBorder="1" applyAlignment="1">
      <alignment horizontal="center"/>
      <protection/>
    </xf>
    <xf numFmtId="9" fontId="11" fillId="0" borderId="15" xfId="0" applyNumberFormat="1" applyFont="1" applyFill="1" applyBorder="1" applyAlignment="1">
      <alignment horizontal="center"/>
    </xf>
    <xf numFmtId="184" fontId="10" fillId="0" borderId="15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84" fontId="10" fillId="0" borderId="17" xfId="0" applyNumberFormat="1" applyFont="1" applyFill="1" applyBorder="1" applyAlignment="1">
      <alignment horizontal="center"/>
    </xf>
    <xf numFmtId="184" fontId="10" fillId="0" borderId="1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0" fontId="91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4" fontId="57" fillId="0" borderId="0" xfId="0" applyNumberFormat="1" applyFont="1" applyFill="1" applyAlignment="1">
      <alignment/>
    </xf>
    <xf numFmtId="184" fontId="57" fillId="0" borderId="0" xfId="0" applyNumberFormat="1" applyFont="1" applyFill="1" applyAlignment="1">
      <alignment/>
    </xf>
    <xf numFmtId="49" fontId="5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1" fillId="0" borderId="0" xfId="41" applyFont="1" applyFill="1" applyBorder="1" applyAlignment="1">
      <alignment horizontal="left"/>
      <protection/>
    </xf>
    <xf numFmtId="0" fontId="11" fillId="0" borderId="0" xfId="41" applyFont="1" applyFill="1" applyBorder="1" applyAlignment="1">
      <alignment horizontal="center"/>
      <protection/>
    </xf>
    <xf numFmtId="1" fontId="11" fillId="0" borderId="0" xfId="41" applyNumberFormat="1" applyFont="1" applyFill="1" applyBorder="1" applyAlignment="1">
      <alignment horizontal="center"/>
      <protection/>
    </xf>
    <xf numFmtId="0" fontId="10" fillId="0" borderId="0" xfId="41" applyFont="1" applyFill="1" applyBorder="1" applyAlignment="1">
      <alignment horizontal="left"/>
      <protection/>
    </xf>
    <xf numFmtId="49" fontId="10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1" fillId="0" borderId="0" xfId="87" applyNumberFormat="1" applyFont="1" applyFill="1" applyBorder="1" applyAlignment="1">
      <alignment/>
    </xf>
    <xf numFmtId="0" fontId="41" fillId="0" borderId="0" xfId="67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52" applyFont="1" applyFill="1" applyBorder="1">
      <alignment/>
      <protection/>
    </xf>
    <xf numFmtId="0" fontId="11" fillId="0" borderId="0" xfId="57" applyFont="1" applyFill="1" applyBorder="1">
      <alignment/>
      <protection/>
    </xf>
    <xf numFmtId="1" fontId="11" fillId="0" borderId="0" xfId="61" applyNumberFormat="1" applyFont="1" applyFill="1" applyBorder="1" applyAlignment="1">
      <alignment horizontal="center"/>
      <protection/>
    </xf>
    <xf numFmtId="0" fontId="11" fillId="0" borderId="0" xfId="58" applyFont="1" applyFill="1" applyBorder="1">
      <alignment/>
      <protection/>
    </xf>
    <xf numFmtId="172" fontId="11" fillId="0" borderId="0" xfId="61" applyNumberFormat="1" applyFont="1" applyFill="1" applyBorder="1" applyAlignment="1">
      <alignment horizontal="center"/>
      <protection/>
    </xf>
    <xf numFmtId="172" fontId="11" fillId="0" borderId="10" xfId="61" applyNumberFormat="1" applyFont="1" applyFill="1" applyBorder="1" applyAlignment="1">
      <alignment horizontal="center"/>
      <protection/>
    </xf>
    <xf numFmtId="0" fontId="10" fillId="0" borderId="0" xfId="58" applyFont="1" applyFill="1" applyBorder="1">
      <alignment/>
      <protection/>
    </xf>
    <xf numFmtId="0" fontId="11" fillId="0" borderId="0" xfId="42" applyFont="1" applyFill="1" applyBorder="1">
      <alignment/>
      <protection/>
    </xf>
    <xf numFmtId="0" fontId="10" fillId="0" borderId="0" xfId="42" applyFont="1" applyFill="1" applyBorder="1">
      <alignment/>
      <protection/>
    </xf>
    <xf numFmtId="0" fontId="11" fillId="0" borderId="10" xfId="0" applyFont="1" applyFill="1" applyBorder="1" applyAlignment="1">
      <alignment horizontal="center"/>
    </xf>
    <xf numFmtId="0" fontId="11" fillId="0" borderId="0" xfId="62" applyNumberFormat="1" applyFont="1" applyFill="1" applyBorder="1" applyAlignment="1" applyProtection="1">
      <alignment horizontal="left" vertical="center"/>
      <protection/>
    </xf>
    <xf numFmtId="184" fontId="11" fillId="0" borderId="0" xfId="0" applyNumberFormat="1" applyFont="1" applyFill="1" applyAlignment="1">
      <alignment horizontal="right"/>
    </xf>
    <xf numFmtId="0" fontId="11" fillId="0" borderId="0" xfId="66" applyFont="1" applyFill="1" applyBorder="1" applyAlignment="1">
      <alignment horizontal="left"/>
      <protection/>
    </xf>
    <xf numFmtId="0" fontId="10" fillId="0" borderId="0" xfId="63" applyNumberFormat="1" applyFont="1" applyFill="1" applyBorder="1" applyAlignment="1" applyProtection="1">
      <alignment horizontal="left" vertical="center"/>
      <protection/>
    </xf>
    <xf numFmtId="0" fontId="10" fillId="0" borderId="0" xfId="67" applyFont="1" applyFill="1" applyBorder="1" applyAlignment="1">
      <alignment horizontal="left"/>
      <protection/>
    </xf>
    <xf numFmtId="0" fontId="15" fillId="0" borderId="0" xfId="67" applyFont="1" applyFill="1" applyBorder="1" applyAlignment="1">
      <alignment horizontal="left"/>
      <protection/>
    </xf>
    <xf numFmtId="0" fontId="11" fillId="0" borderId="0" xfId="63" applyNumberFormat="1" applyFont="1" applyFill="1" applyBorder="1" applyAlignment="1" applyProtection="1">
      <alignment horizontal="left" vertical="center"/>
      <protection/>
    </xf>
    <xf numFmtId="49" fontId="11" fillId="0" borderId="0" xfId="68" applyNumberFormat="1" applyFont="1" applyFill="1" applyBorder="1">
      <alignment/>
      <protection/>
    </xf>
    <xf numFmtId="49" fontId="10" fillId="0" borderId="0" xfId="60" applyNumberFormat="1" applyFont="1" applyFill="1" applyBorder="1" applyAlignment="1" applyProtection="1">
      <alignment vertical="top"/>
      <protection/>
    </xf>
    <xf numFmtId="49" fontId="11" fillId="0" borderId="0" xfId="60" applyNumberFormat="1" applyFont="1" applyFill="1" applyBorder="1" applyAlignment="1" applyProtection="1">
      <alignment vertical="top"/>
      <protection/>
    </xf>
    <xf numFmtId="0" fontId="91" fillId="0" borderId="0" xfId="0" applyFont="1" applyFill="1" applyBorder="1" applyAlignment="1">
      <alignment/>
    </xf>
    <xf numFmtId="49" fontId="12" fillId="0" borderId="0" xfId="87" applyNumberFormat="1" applyFont="1" applyFill="1" applyBorder="1" applyAlignment="1">
      <alignment horizontal="center"/>
    </xf>
    <xf numFmtId="49" fontId="12" fillId="0" borderId="0" xfId="87" applyNumberFormat="1" applyFont="1" applyFill="1" applyBorder="1" applyAlignment="1">
      <alignment/>
    </xf>
    <xf numFmtId="49" fontId="10" fillId="0" borderId="0" xfId="87" applyNumberFormat="1" applyFont="1" applyFill="1" applyBorder="1" applyAlignment="1">
      <alignment/>
    </xf>
    <xf numFmtId="49" fontId="13" fillId="0" borderId="0" xfId="87" applyNumberFormat="1" applyFont="1" applyFill="1" applyBorder="1" applyAlignment="1">
      <alignment/>
    </xf>
    <xf numFmtId="0" fontId="91" fillId="0" borderId="15" xfId="0" applyFont="1" applyFill="1" applyBorder="1" applyAlignment="1">
      <alignment/>
    </xf>
    <xf numFmtId="49" fontId="12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84" fontId="11" fillId="0" borderId="15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84" fontId="10" fillId="0" borderId="19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184" fontId="10" fillId="0" borderId="20" xfId="0" applyNumberFormat="1" applyFont="1" applyFill="1" applyBorder="1" applyAlignment="1">
      <alignment horizontal="right"/>
    </xf>
    <xf numFmtId="49" fontId="10" fillId="0" borderId="0" xfId="89" applyNumberFormat="1" applyFont="1" applyFill="1" applyBorder="1" applyAlignment="1">
      <alignment horizontal="center"/>
    </xf>
    <xf numFmtId="49" fontId="11" fillId="0" borderId="0" xfId="89" applyNumberFormat="1" applyFont="1" applyFill="1" applyBorder="1" applyAlignment="1">
      <alignment/>
    </xf>
    <xf numFmtId="49" fontId="10" fillId="0" borderId="0" xfId="89" applyNumberFormat="1" applyFont="1" applyFill="1" applyBorder="1" applyAlignment="1">
      <alignment horizontal="left"/>
    </xf>
    <xf numFmtId="49" fontId="11" fillId="0" borderId="0" xfId="89" applyNumberFormat="1" applyFont="1" applyFill="1" applyBorder="1" applyAlignment="1">
      <alignment horizontal="left"/>
    </xf>
    <xf numFmtId="49" fontId="11" fillId="0" borderId="0" xfId="41" applyNumberFormat="1" applyFont="1" applyFill="1" applyBorder="1" applyAlignment="1">
      <alignment horizontal="left"/>
      <protection/>
    </xf>
    <xf numFmtId="1" fontId="11" fillId="0" borderId="0" xfId="66" applyNumberFormat="1" applyFont="1" applyFill="1" applyBorder="1" applyAlignment="1">
      <alignment horizontal="center"/>
      <protection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184" fontId="60" fillId="0" borderId="0" xfId="0" applyNumberFormat="1" applyFont="1" applyFill="1" applyBorder="1" applyAlignment="1">
      <alignment horizontal="right"/>
    </xf>
    <xf numFmtId="9" fontId="11" fillId="0" borderId="15" xfId="0" applyNumberFormat="1" applyFont="1" applyFill="1" applyBorder="1" applyAlignment="1" applyProtection="1">
      <alignment horizontal="center" vertical="top"/>
      <protection/>
    </xf>
    <xf numFmtId="1" fontId="11" fillId="0" borderId="15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Fill="1" applyBorder="1" applyAlignment="1" applyProtection="1">
      <alignment horizontal="left" vertical="top"/>
      <protection/>
    </xf>
    <xf numFmtId="49" fontId="12" fillId="0" borderId="0" xfId="0" applyNumberFormat="1" applyFont="1" applyFill="1" applyBorder="1" applyAlignment="1" applyProtection="1">
      <alignment vertical="top"/>
      <protection/>
    </xf>
    <xf numFmtId="184" fontId="10" fillId="0" borderId="19" xfId="0" applyNumberFormat="1" applyFont="1" applyFill="1" applyBorder="1" applyAlignment="1">
      <alignment/>
    </xf>
    <xf numFmtId="4" fontId="92" fillId="0" borderId="0" xfId="0" applyNumberFormat="1" applyFont="1" applyFill="1" applyAlignment="1">
      <alignment horizontal="center"/>
    </xf>
    <xf numFmtId="184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37" fillId="34" borderId="0" xfId="65" applyNumberFormat="1" applyFont="1" applyFill="1" applyBorder="1" applyProtection="1">
      <alignment/>
      <protection locked="0"/>
    </xf>
    <xf numFmtId="0" fontId="45" fillId="34" borderId="0" xfId="65" applyFont="1" applyFill="1" applyBorder="1" applyAlignment="1">
      <alignment horizontal="left" wrapText="1"/>
      <protection/>
    </xf>
    <xf numFmtId="0" fontId="46" fillId="34" borderId="0" xfId="65" applyFont="1" applyFill="1" applyBorder="1" applyAlignment="1">
      <alignment horizontal="center"/>
      <protection/>
    </xf>
    <xf numFmtId="4" fontId="46" fillId="34" borderId="0" xfId="65" applyNumberFormat="1" applyFont="1" applyFill="1" applyBorder="1" applyAlignment="1">
      <alignment horizontal="center"/>
      <protection/>
    </xf>
    <xf numFmtId="4" fontId="46" fillId="34" borderId="0" xfId="65" applyNumberFormat="1" applyFont="1" applyFill="1" applyBorder="1" applyAlignment="1" applyProtection="1">
      <alignment horizontal="center"/>
      <protection locked="0"/>
    </xf>
    <xf numFmtId="4" fontId="37" fillId="35" borderId="21" xfId="65" applyNumberFormat="1" applyFont="1" applyFill="1" applyBorder="1" applyProtection="1">
      <alignment/>
      <protection locked="0"/>
    </xf>
    <xf numFmtId="4" fontId="48" fillId="35" borderId="22" xfId="65" applyNumberFormat="1" applyFont="1" applyFill="1" applyBorder="1" applyAlignment="1" applyProtection="1">
      <alignment horizontal="center"/>
      <protection locked="0"/>
    </xf>
    <xf numFmtId="0" fontId="48" fillId="34" borderId="23" xfId="65" applyFont="1" applyFill="1" applyBorder="1" applyAlignment="1">
      <alignment horizontal="center"/>
      <protection/>
    </xf>
    <xf numFmtId="0" fontId="48" fillId="34" borderId="24" xfId="65" applyFont="1" applyFill="1" applyBorder="1" applyAlignment="1">
      <alignment horizontal="center"/>
      <protection/>
    </xf>
    <xf numFmtId="0" fontId="48" fillId="34" borderId="24" xfId="65" applyFont="1" applyFill="1" applyBorder="1" applyAlignment="1">
      <alignment horizontal="center" vertical="top"/>
      <protection/>
    </xf>
    <xf numFmtId="0" fontId="48" fillId="34" borderId="24" xfId="65" applyFont="1" applyFill="1" applyBorder="1" applyAlignment="1">
      <alignment horizontal="center" wrapText="1"/>
      <protection/>
    </xf>
    <xf numFmtId="0" fontId="85" fillId="34" borderId="24" xfId="0" applyFont="1" applyFill="1" applyBorder="1" applyAlignment="1">
      <alignment horizontal="center"/>
    </xf>
    <xf numFmtId="0" fontId="45" fillId="35" borderId="19" xfId="65" applyFont="1" applyFill="1" applyBorder="1" applyAlignment="1">
      <alignment horizontal="center"/>
      <protection/>
    </xf>
    <xf numFmtId="0" fontId="17" fillId="0" borderId="15" xfId="65" applyFont="1" applyFill="1" applyBorder="1" applyAlignment="1">
      <alignment horizontal="left"/>
      <protection/>
    </xf>
    <xf numFmtId="0" fontId="46" fillId="0" borderId="15" xfId="65" applyFont="1" applyFill="1" applyBorder="1" applyAlignment="1">
      <alignment horizontal="center"/>
      <protection/>
    </xf>
    <xf numFmtId="4" fontId="46" fillId="0" borderId="15" xfId="65" applyNumberFormat="1" applyFont="1" applyFill="1" applyBorder="1" applyAlignment="1">
      <alignment horizontal="center"/>
      <protection/>
    </xf>
    <xf numFmtId="4" fontId="46" fillId="0" borderId="15" xfId="65" applyNumberFormat="1" applyFont="1" applyFill="1" applyBorder="1" applyAlignment="1" applyProtection="1">
      <alignment horizontal="center"/>
      <protection locked="0"/>
    </xf>
    <xf numFmtId="4" fontId="37" fillId="0" borderId="15" xfId="65" applyNumberFormat="1" applyFont="1" applyFill="1" applyBorder="1" applyProtection="1">
      <alignment/>
      <protection locked="0"/>
    </xf>
    <xf numFmtId="4" fontId="46" fillId="34" borderId="25" xfId="65" applyNumberFormat="1" applyFont="1" applyFill="1" applyBorder="1" applyAlignment="1" applyProtection="1">
      <alignment horizontal="center"/>
      <protection locked="0"/>
    </xf>
    <xf numFmtId="4" fontId="46" fillId="34" borderId="26" xfId="65" applyNumberFormat="1" applyFont="1" applyFill="1" applyBorder="1" applyAlignment="1" applyProtection="1">
      <alignment horizontal="center"/>
      <protection locked="0"/>
    </xf>
    <xf numFmtId="2" fontId="9" fillId="7" borderId="0" xfId="0" applyNumberFormat="1" applyFont="1" applyFill="1" applyBorder="1" applyAlignment="1">
      <alignment vertical="center" wrapText="1"/>
    </xf>
    <xf numFmtId="9" fontId="9" fillId="7" borderId="0" xfId="71" applyFont="1" applyFill="1" applyBorder="1" applyAlignment="1">
      <alignment horizontal="center" vertical="center" wrapText="1"/>
    </xf>
    <xf numFmtId="2" fontId="8" fillId="34" borderId="0" xfId="0" applyNumberFormat="1" applyFont="1" applyFill="1" applyBorder="1" applyAlignment="1">
      <alignment vertical="center" wrapText="1"/>
    </xf>
    <xf numFmtId="9" fontId="8" fillId="34" borderId="10" xfId="7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4" borderId="27" xfId="0" applyFont="1" applyFill="1" applyBorder="1" applyAlignment="1">
      <alignment horizontal="center" vertical="center"/>
    </xf>
    <xf numFmtId="2" fontId="9" fillId="4" borderId="28" xfId="0" applyNumberFormat="1" applyFont="1" applyFill="1" applyBorder="1" applyAlignment="1">
      <alignment vertical="center" wrapText="1"/>
    </xf>
    <xf numFmtId="184" fontId="9" fillId="4" borderId="29" xfId="0" applyNumberFormat="1" applyFont="1" applyFill="1" applyBorder="1" applyAlignment="1">
      <alignment vertical="center"/>
    </xf>
    <xf numFmtId="0" fontId="6" fillId="4" borderId="30" xfId="0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vertical="center" wrapText="1"/>
    </xf>
    <xf numFmtId="184" fontId="9" fillId="4" borderId="31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horizontal="center" vertical="center"/>
    </xf>
    <xf numFmtId="184" fontId="9" fillId="5" borderId="32" xfId="0" applyNumberFormat="1" applyFont="1" applyFill="1" applyBorder="1" applyAlignment="1">
      <alignment vertical="center"/>
    </xf>
    <xf numFmtId="0" fontId="6" fillId="34" borderId="33" xfId="0" applyFont="1" applyFill="1" applyBorder="1" applyAlignment="1">
      <alignment horizontal="center" vertical="center"/>
    </xf>
    <xf numFmtId="184" fontId="8" fillId="34" borderId="31" xfId="0" applyNumberFormat="1" applyFont="1" applyFill="1" applyBorder="1" applyAlignment="1">
      <alignment vertical="center"/>
    </xf>
    <xf numFmtId="0" fontId="6" fillId="7" borderId="30" xfId="0" applyFont="1" applyFill="1" applyBorder="1" applyAlignment="1">
      <alignment horizontal="center" vertical="center"/>
    </xf>
    <xf numFmtId="184" fontId="9" fillId="7" borderId="31" xfId="0" applyNumberFormat="1" applyFont="1" applyFill="1" applyBorder="1" applyAlignment="1">
      <alignment vertical="center"/>
    </xf>
    <xf numFmtId="0" fontId="6" fillId="34" borderId="34" xfId="0" applyFont="1" applyFill="1" applyBorder="1" applyAlignment="1">
      <alignment horizontal="center" vertical="center"/>
    </xf>
    <xf numFmtId="184" fontId="8" fillId="34" borderId="32" xfId="0" applyNumberFormat="1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184" fontId="8" fillId="33" borderId="31" xfId="0" applyNumberFormat="1" applyFont="1" applyFill="1" applyBorder="1" applyAlignment="1">
      <alignment vertical="center"/>
    </xf>
    <xf numFmtId="2" fontId="8" fillId="34" borderId="35" xfId="0" applyNumberFormat="1" applyFont="1" applyFill="1" applyBorder="1" applyAlignment="1">
      <alignment vertical="center" wrapText="1"/>
    </xf>
    <xf numFmtId="184" fontId="8" fillId="34" borderId="36" xfId="0" applyNumberFormat="1" applyFont="1" applyFill="1" applyBorder="1" applyAlignment="1">
      <alignment vertical="center"/>
    </xf>
    <xf numFmtId="0" fontId="93" fillId="0" borderId="0" xfId="0" applyFont="1" applyFill="1" applyBorder="1" applyAlignment="1">
      <alignment horizontal="center"/>
    </xf>
    <xf numFmtId="184" fontId="93" fillId="0" borderId="0" xfId="0" applyNumberFormat="1" applyFont="1" applyFill="1" applyBorder="1" applyAlignment="1">
      <alignment horizontal="right"/>
    </xf>
    <xf numFmtId="49" fontId="94" fillId="0" borderId="0" xfId="87" applyNumberFormat="1" applyFont="1" applyFill="1" applyBorder="1" applyAlignment="1">
      <alignment/>
    </xf>
    <xf numFmtId="0" fontId="6" fillId="34" borderId="30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49" fontId="10" fillId="0" borderId="15" xfId="87" applyNumberFormat="1" applyFont="1" applyFill="1" applyBorder="1" applyAlignment="1">
      <alignment/>
    </xf>
    <xf numFmtId="0" fontId="93" fillId="0" borderId="15" xfId="0" applyFont="1" applyFill="1" applyBorder="1" applyAlignment="1">
      <alignment horizontal="center"/>
    </xf>
    <xf numFmtId="184" fontId="93" fillId="0" borderId="15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61" applyFont="1" applyFill="1" applyBorder="1" applyAlignment="1">
      <alignment horizontal="center"/>
      <protection/>
    </xf>
    <xf numFmtId="9" fontId="13" fillId="0" borderId="0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7" fillId="33" borderId="0" xfId="0" applyFont="1" applyFill="1" applyAlignment="1">
      <alignment horizontal="left" wrapText="1"/>
    </xf>
    <xf numFmtId="49" fontId="11" fillId="0" borderId="0" xfId="0" applyNumberFormat="1" applyFont="1" applyFill="1" applyAlignment="1">
      <alignment horizontal="left"/>
    </xf>
    <xf numFmtId="49" fontId="95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49" fontId="63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45" fillId="34" borderId="0" xfId="65" applyFont="1" applyFill="1" applyBorder="1" applyAlignment="1">
      <alignment horizontal="left" vertical="top" wrapText="1"/>
      <protection/>
    </xf>
    <xf numFmtId="0" fontId="50" fillId="35" borderId="21" xfId="65" applyFont="1" applyFill="1" applyBorder="1" applyAlignment="1">
      <alignment horizontal="left" vertical="top"/>
      <protection/>
    </xf>
    <xf numFmtId="0" fontId="45" fillId="34" borderId="0" xfId="65" applyFont="1" applyFill="1" applyBorder="1" applyAlignment="1">
      <alignment horizontal="left" wrapText="1"/>
      <protection/>
    </xf>
    <xf numFmtId="49" fontId="88" fillId="34" borderId="0" xfId="0" applyNumberFormat="1" applyFont="1" applyFill="1" applyBorder="1" applyAlignment="1">
      <alignment horizontal="left" vertical="top" wrapText="1"/>
    </xf>
  </cellXfs>
  <cellStyles count="7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11" xfId="41"/>
    <cellStyle name="Navadno 13" xfId="42"/>
    <cellStyle name="Navadno 19" xfId="43"/>
    <cellStyle name="Navadno 2" xfId="44"/>
    <cellStyle name="Navadno 20" xfId="45"/>
    <cellStyle name="Navadno 23" xfId="46"/>
    <cellStyle name="Navadno 24" xfId="47"/>
    <cellStyle name="Navadno 25" xfId="48"/>
    <cellStyle name="Navadno 27" xfId="49"/>
    <cellStyle name="Navadno 28" xfId="50"/>
    <cellStyle name="Navadno 29" xfId="51"/>
    <cellStyle name="Navadno 3" xfId="52"/>
    <cellStyle name="Navadno 33" xfId="53"/>
    <cellStyle name="Navadno 34" xfId="54"/>
    <cellStyle name="Navadno 35" xfId="55"/>
    <cellStyle name="Navadno 36" xfId="56"/>
    <cellStyle name="Navadno 5" xfId="57"/>
    <cellStyle name="Navadno 6" xfId="58"/>
    <cellStyle name="Navadno 7" xfId="59"/>
    <cellStyle name="Navadno_Hladna voda_1" xfId="60"/>
    <cellStyle name="Navadno_List1" xfId="61"/>
    <cellStyle name="Navadno_Strojne napeljave" xfId="62"/>
    <cellStyle name="Navadno_Strojne napeljave 12" xfId="63"/>
    <cellStyle name="Nevtralno" xfId="64"/>
    <cellStyle name="Normal_elekto dela(14.11.2007)" xfId="65"/>
    <cellStyle name="Normal_Sheet1 (2)" xfId="66"/>
    <cellStyle name="Normal_Sheet1 (2) 15" xfId="67"/>
    <cellStyle name="Normal_Sheet1 (3)" xfId="68"/>
    <cellStyle name="NORMAL-POP" xfId="69"/>
    <cellStyle name="Followed Hyperlink" xfId="70"/>
    <cellStyle name="Percent" xfId="71"/>
    <cellStyle name="Opomba" xfId="72"/>
    <cellStyle name="Opozorilo" xfId="73"/>
    <cellStyle name="Pojasnjevalno besedilo" xfId="74"/>
    <cellStyle name="Poudarek1" xfId="75"/>
    <cellStyle name="Poudarek2" xfId="76"/>
    <cellStyle name="Poudarek3" xfId="77"/>
    <cellStyle name="Poudarek4" xfId="78"/>
    <cellStyle name="Poudarek5" xfId="79"/>
    <cellStyle name="Poudarek6" xfId="80"/>
    <cellStyle name="Povezana celica" xfId="81"/>
    <cellStyle name="Preveri celico" xfId="82"/>
    <cellStyle name="Računanje" xfId="83"/>
    <cellStyle name="Slabo" xfId="84"/>
    <cellStyle name="Currency" xfId="85"/>
    <cellStyle name="Currency [0]" xfId="86"/>
    <cellStyle name="Comma" xfId="87"/>
    <cellStyle name="Comma [0]" xfId="88"/>
    <cellStyle name="Vejica_List1" xfId="89"/>
    <cellStyle name="Vnos" xfId="90"/>
    <cellStyle name="Vsota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619125</xdr:colOff>
      <xdr:row>573</xdr:row>
      <xdr:rowOff>0</xdr:rowOff>
    </xdr:from>
    <xdr:ext cx="190500" cy="266700"/>
    <xdr:sp fLocksText="0">
      <xdr:nvSpPr>
        <xdr:cNvPr id="1" name="PoljeZBesedilom 1"/>
        <xdr:cNvSpPr txBox="1">
          <a:spLocks noChangeArrowheads="1"/>
        </xdr:cNvSpPr>
      </xdr:nvSpPr>
      <xdr:spPr>
        <a:xfrm>
          <a:off x="13544550" y="115290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522</xdr:row>
      <xdr:rowOff>200025</xdr:rowOff>
    </xdr:from>
    <xdr:ext cx="171450" cy="276225"/>
    <xdr:sp>
      <xdr:nvSpPr>
        <xdr:cNvPr id="2" name="Pravokotnik 2"/>
        <xdr:cNvSpPr>
          <a:spLocks/>
        </xdr:cNvSpPr>
      </xdr:nvSpPr>
      <xdr:spPr>
        <a:xfrm>
          <a:off x="8534400" y="10487977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523</xdr:row>
      <xdr:rowOff>200025</xdr:rowOff>
    </xdr:from>
    <xdr:ext cx="171450" cy="276225"/>
    <xdr:sp>
      <xdr:nvSpPr>
        <xdr:cNvPr id="3" name="Pravokotnik 3"/>
        <xdr:cNvSpPr>
          <a:spLocks/>
        </xdr:cNvSpPr>
      </xdr:nvSpPr>
      <xdr:spPr>
        <a:xfrm>
          <a:off x="8534400" y="105079800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34"/>
  <sheetViews>
    <sheetView tabSelected="1" zoomScaleSheetLayoutView="100" zoomScalePageLayoutView="0" workbookViewId="0" topLeftCell="A1">
      <selection activeCell="E8" sqref="E8"/>
    </sheetView>
  </sheetViews>
  <sheetFormatPr defaultColWidth="9.140625" defaultRowHeight="12.75"/>
  <cols>
    <col min="2" max="2" width="19.57421875" style="0" customWidth="1"/>
    <col min="3" max="3" width="55.7109375" style="0" customWidth="1"/>
    <col min="4" max="4" width="19.140625" style="0" customWidth="1"/>
    <col min="5" max="5" width="20.140625" style="0" customWidth="1"/>
  </cols>
  <sheetData>
    <row r="1" spans="1:12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51" customHeight="1">
      <c r="A2" s="95"/>
      <c r="B2" s="293" t="s">
        <v>689</v>
      </c>
      <c r="C2" s="294"/>
      <c r="D2" s="294"/>
      <c r="E2" s="294"/>
      <c r="F2" s="102"/>
      <c r="G2" s="102"/>
      <c r="H2" s="102"/>
      <c r="I2" s="102"/>
      <c r="J2" s="95"/>
      <c r="K2" s="95"/>
      <c r="L2" s="95"/>
    </row>
    <row r="3" spans="1:12" ht="12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8" customHeight="1">
      <c r="A4" s="95"/>
      <c r="B4" s="295" t="s">
        <v>577</v>
      </c>
      <c r="C4" s="295"/>
      <c r="D4" s="295"/>
      <c r="E4" s="295"/>
      <c r="F4" s="96"/>
      <c r="G4" s="95"/>
      <c r="H4" s="95"/>
      <c r="I4" s="95"/>
      <c r="J4" s="95"/>
      <c r="K4" s="95"/>
      <c r="L4" s="95"/>
    </row>
    <row r="5" spans="1:12" ht="56.25" customHeight="1" thickBot="1">
      <c r="A5" s="95"/>
      <c r="B5" s="258"/>
      <c r="C5" s="259"/>
      <c r="D5" s="259"/>
      <c r="E5" s="259"/>
      <c r="F5" s="96"/>
      <c r="G5" s="95"/>
      <c r="H5" s="95"/>
      <c r="I5" s="95"/>
      <c r="J5" s="95"/>
      <c r="K5" s="95"/>
      <c r="L5" s="95"/>
    </row>
    <row r="6" spans="1:12" ht="33" customHeight="1">
      <c r="A6" s="258"/>
      <c r="B6" s="260" t="s">
        <v>681</v>
      </c>
      <c r="C6" s="261" t="s">
        <v>582</v>
      </c>
      <c r="D6" s="261"/>
      <c r="E6" s="262">
        <f>'STROJNE, GRADBENA, OSTALO'!G446</f>
        <v>0</v>
      </c>
      <c r="F6" s="96"/>
      <c r="G6" s="95"/>
      <c r="H6" s="95"/>
      <c r="I6" s="95"/>
      <c r="J6" s="95"/>
      <c r="K6" s="95"/>
      <c r="L6" s="95"/>
    </row>
    <row r="7" spans="1:12" ht="33" customHeight="1">
      <c r="A7" s="258"/>
      <c r="B7" s="263" t="s">
        <v>682</v>
      </c>
      <c r="C7" s="264" t="s">
        <v>583</v>
      </c>
      <c r="D7" s="264"/>
      <c r="E7" s="265">
        <f>'STROJNE, GRADBENA, OSTALO'!G515</f>
        <v>0</v>
      </c>
      <c r="F7" s="96"/>
      <c r="G7" s="95"/>
      <c r="H7" s="95"/>
      <c r="I7" s="95"/>
      <c r="J7" s="95"/>
      <c r="K7" s="95"/>
      <c r="L7" s="95"/>
    </row>
    <row r="8" spans="1:12" ht="49.5" customHeight="1">
      <c r="A8" s="258"/>
      <c r="B8" s="263" t="s">
        <v>683</v>
      </c>
      <c r="C8" s="264" t="s">
        <v>584</v>
      </c>
      <c r="D8" s="264"/>
      <c r="E8" s="265">
        <f>'STROJNE, GRADBENA, OSTALO'!G548</f>
        <v>0</v>
      </c>
      <c r="F8" s="96"/>
      <c r="G8" s="95"/>
      <c r="H8" s="95"/>
      <c r="I8" s="95"/>
      <c r="J8" s="95"/>
      <c r="K8" s="95"/>
      <c r="L8" s="95"/>
    </row>
    <row r="9" spans="1:12" ht="47.25" customHeight="1">
      <c r="A9" s="258"/>
      <c r="B9" s="266" t="s">
        <v>684</v>
      </c>
      <c r="C9" s="257" t="s">
        <v>382</v>
      </c>
      <c r="D9" s="257"/>
      <c r="E9" s="267">
        <f>ELEKTRO!G13</f>
        <v>0</v>
      </c>
      <c r="F9" s="96"/>
      <c r="G9" s="95"/>
      <c r="H9" s="95"/>
      <c r="I9" s="95"/>
      <c r="J9" s="95"/>
      <c r="K9" s="95"/>
      <c r="L9" s="95"/>
    </row>
    <row r="10" spans="1:12" ht="33" customHeight="1">
      <c r="A10" s="258"/>
      <c r="B10" s="268" t="s">
        <v>685</v>
      </c>
      <c r="C10" s="255" t="s">
        <v>581</v>
      </c>
      <c r="D10" s="255"/>
      <c r="E10" s="269">
        <f>SUM(E6:E9)</f>
        <v>0</v>
      </c>
      <c r="F10" s="96"/>
      <c r="G10" s="95"/>
      <c r="H10" s="95"/>
      <c r="I10" s="95"/>
      <c r="J10" s="95"/>
      <c r="K10" s="95"/>
      <c r="L10" s="95"/>
    </row>
    <row r="11" spans="1:12" ht="33" customHeight="1">
      <c r="A11" s="258"/>
      <c r="B11" s="270" t="s">
        <v>686</v>
      </c>
      <c r="C11" s="253" t="s">
        <v>675</v>
      </c>
      <c r="D11" s="254">
        <v>0.1</v>
      </c>
      <c r="E11" s="271">
        <f>D11*E10</f>
        <v>0</v>
      </c>
      <c r="F11" s="96"/>
      <c r="G11" s="95"/>
      <c r="H11" s="95"/>
      <c r="I11" s="95"/>
      <c r="J11" s="95"/>
      <c r="K11" s="95"/>
      <c r="L11" s="95"/>
    </row>
    <row r="12" spans="1:12" ht="33" customHeight="1">
      <c r="A12" s="258"/>
      <c r="B12" s="272" t="s">
        <v>687</v>
      </c>
      <c r="C12" s="255" t="s">
        <v>585</v>
      </c>
      <c r="D12" s="256"/>
      <c r="E12" s="273">
        <f>E10+E11</f>
        <v>0</v>
      </c>
      <c r="F12" s="96"/>
      <c r="G12" s="95"/>
      <c r="H12" s="95"/>
      <c r="I12" s="95"/>
      <c r="J12" s="95"/>
      <c r="K12" s="95"/>
      <c r="L12" s="95"/>
    </row>
    <row r="13" spans="1:12" ht="33" customHeight="1">
      <c r="A13" s="258"/>
      <c r="B13" s="274"/>
      <c r="C13" s="101" t="s">
        <v>680</v>
      </c>
      <c r="D13" s="100"/>
      <c r="E13" s="275">
        <f>E12*0.22</f>
        <v>0</v>
      </c>
      <c r="F13" s="96"/>
      <c r="G13" s="95"/>
      <c r="H13" s="95"/>
      <c r="I13" s="95"/>
      <c r="J13" s="95"/>
      <c r="K13" s="95"/>
      <c r="L13" s="95"/>
    </row>
    <row r="14" spans="1:12" ht="33" customHeight="1" thickBot="1">
      <c r="A14" s="95"/>
      <c r="B14" s="281" t="s">
        <v>687</v>
      </c>
      <c r="C14" s="276" t="s">
        <v>586</v>
      </c>
      <c r="D14" s="276"/>
      <c r="E14" s="277">
        <f>E12+E13</f>
        <v>0</v>
      </c>
      <c r="F14" s="96"/>
      <c r="G14" s="95"/>
      <c r="H14" s="95"/>
      <c r="I14" s="95"/>
      <c r="J14" s="95"/>
      <c r="K14" s="95"/>
      <c r="L14" s="95"/>
    </row>
    <row r="15" spans="1:12" ht="18">
      <c r="A15" s="95"/>
      <c r="B15" s="282"/>
      <c r="C15" s="97"/>
      <c r="D15" s="97"/>
      <c r="E15" s="98"/>
      <c r="F15" s="96"/>
      <c r="G15" s="95"/>
      <c r="H15" s="95"/>
      <c r="I15" s="95"/>
      <c r="J15" s="95"/>
      <c r="K15" s="95"/>
      <c r="L15" s="95"/>
    </row>
    <row r="16" spans="1:12" ht="18">
      <c r="A16" s="95"/>
      <c r="B16" s="95"/>
      <c r="C16" s="96"/>
      <c r="D16" s="96"/>
      <c r="E16" s="96"/>
      <c r="F16" s="96"/>
      <c r="G16" s="95"/>
      <c r="H16" s="95"/>
      <c r="I16" s="95"/>
      <c r="J16" s="95"/>
      <c r="K16" s="95"/>
      <c r="L16" s="95"/>
    </row>
    <row r="17" spans="1:12" ht="18">
      <c r="A17" s="95"/>
      <c r="B17" s="99" t="s">
        <v>676</v>
      </c>
      <c r="D17" s="96"/>
      <c r="E17" s="96"/>
      <c r="F17" s="96"/>
      <c r="G17" s="95"/>
      <c r="H17" s="95"/>
      <c r="I17" s="95"/>
      <c r="J17" s="95"/>
      <c r="K17" s="95"/>
      <c r="L17" s="95"/>
    </row>
    <row r="18" spans="1:12" ht="18">
      <c r="A18" s="95"/>
      <c r="B18" s="95"/>
      <c r="C18" s="95"/>
      <c r="D18" s="96"/>
      <c r="E18" s="95"/>
      <c r="F18" s="95"/>
      <c r="G18" s="95"/>
      <c r="H18" s="95"/>
      <c r="I18" s="95"/>
      <c r="J18" s="95"/>
      <c r="K18" s="95"/>
      <c r="L18" s="95"/>
    </row>
    <row r="19" spans="1:12" ht="18">
      <c r="A19" s="95"/>
      <c r="B19" s="95"/>
      <c r="C19" s="95"/>
      <c r="D19" s="96"/>
      <c r="E19" s="95"/>
      <c r="F19" s="95"/>
      <c r="G19" s="95"/>
      <c r="H19" s="95"/>
      <c r="I19" s="95"/>
      <c r="J19" s="95"/>
      <c r="K19" s="95"/>
      <c r="L19" s="95"/>
    </row>
    <row r="20" spans="1:12" ht="12.7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ht="12.7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ht="12.7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12.7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2.7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ht="12.7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12.7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2.7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ht="12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ht="12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ht="12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1:12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</sheetData>
  <sheetProtection/>
  <mergeCells count="2">
    <mergeCell ref="B2:E2"/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2"/>
  <headerFooter>
    <oddHeader>&amp;L&amp;G</oddHeader>
    <oddFooter>&amp;L&amp;A&amp;C&amp;P od &amp;N&amp;RIJS - B-3 laboratorij</oddFooter>
  </headerFooter>
  <colBreaks count="1" manualBreakCount="1">
    <brk id="6" max="65535" man="1"/>
  </colBreaks>
  <ignoredErrors>
    <ignoredError sqref="E13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L581"/>
  <sheetViews>
    <sheetView zoomScaleSheetLayoutView="85" workbookViewId="0" topLeftCell="A1">
      <pane xSplit="2" ySplit="15" topLeftCell="C16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B553" sqref="B553:G553"/>
    </sheetView>
  </sheetViews>
  <sheetFormatPr defaultColWidth="10.8515625" defaultRowHeight="12.75"/>
  <cols>
    <col min="1" max="1" width="3.00390625" style="123" customWidth="1"/>
    <col min="2" max="2" width="6.421875" style="135" customWidth="1"/>
    <col min="3" max="3" width="113.8515625" style="125" bestFit="1" customWidth="1"/>
    <col min="4" max="4" width="9.57421875" style="132" customWidth="1"/>
    <col min="5" max="5" width="11.57421875" style="132" customWidth="1"/>
    <col min="6" max="6" width="18.140625" style="190" customWidth="1"/>
    <col min="7" max="7" width="20.421875" style="190" customWidth="1"/>
    <col min="8" max="8" width="16.8515625" style="124" hidden="1" customWidth="1"/>
    <col min="9" max="9" width="10.57421875" style="125" hidden="1" customWidth="1"/>
    <col min="10" max="11" width="10.8515625" style="126" customWidth="1"/>
    <col min="12" max="12" width="10.8515625" style="127" customWidth="1"/>
    <col min="13" max="16384" width="10.8515625" style="125" customWidth="1"/>
  </cols>
  <sheetData>
    <row r="1" spans="2:7" ht="15.75">
      <c r="B1" s="303" t="s">
        <v>34</v>
      </c>
      <c r="C1" s="303"/>
      <c r="D1" s="303"/>
      <c r="E1" s="303"/>
      <c r="F1" s="303"/>
      <c r="G1" s="303"/>
    </row>
    <row r="3" spans="2:7" ht="15.75">
      <c r="B3" s="301"/>
      <c r="C3" s="301"/>
      <c r="D3" s="301"/>
      <c r="E3" s="301"/>
      <c r="F3" s="301"/>
      <c r="G3" s="301"/>
    </row>
    <row r="4" spans="2:7" ht="15.75">
      <c r="B4" s="300" t="s">
        <v>356</v>
      </c>
      <c r="C4" s="300"/>
      <c r="D4" s="300"/>
      <c r="E4" s="300"/>
      <c r="F4" s="300"/>
      <c r="G4" s="300"/>
    </row>
    <row r="5" spans="2:7" ht="15.75">
      <c r="B5" s="301"/>
      <c r="C5" s="301"/>
      <c r="D5" s="301"/>
      <c r="E5" s="301"/>
      <c r="F5" s="301"/>
      <c r="G5" s="301"/>
    </row>
    <row r="6" spans="2:7" ht="15.75">
      <c r="B6" s="303" t="s">
        <v>117</v>
      </c>
      <c r="C6" s="303"/>
      <c r="D6" s="303"/>
      <c r="E6" s="303"/>
      <c r="F6" s="303"/>
      <c r="G6" s="303"/>
    </row>
    <row r="7" spans="2:7" ht="15.75">
      <c r="B7" s="300" t="s">
        <v>164</v>
      </c>
      <c r="C7" s="300"/>
      <c r="D7" s="300"/>
      <c r="E7" s="300"/>
      <c r="F7" s="300"/>
      <c r="G7" s="300"/>
    </row>
    <row r="8" spans="2:7" ht="15.75">
      <c r="B8" s="300" t="s">
        <v>165</v>
      </c>
      <c r="C8" s="300"/>
      <c r="D8" s="300"/>
      <c r="E8" s="300"/>
      <c r="F8" s="300"/>
      <c r="G8" s="300"/>
    </row>
    <row r="9" spans="2:7" ht="15.75">
      <c r="B9" s="283"/>
      <c r="C9" s="283"/>
      <c r="D9" s="283"/>
      <c r="E9" s="283"/>
      <c r="F9" s="283"/>
      <c r="G9" s="283"/>
    </row>
    <row r="10" spans="1:12" s="132" customFormat="1" ht="15.75">
      <c r="A10" s="128">
        <v>1</v>
      </c>
      <c r="B10" s="228" t="s">
        <v>578</v>
      </c>
      <c r="C10" s="287"/>
      <c r="D10" s="288"/>
      <c r="E10" s="289"/>
      <c r="F10" s="129"/>
      <c r="G10" s="130"/>
      <c r="H10" s="131"/>
      <c r="J10" s="133"/>
      <c r="K10" s="133"/>
      <c r="L10" s="134"/>
    </row>
    <row r="11" spans="1:12" s="132" customFormat="1" ht="15.75">
      <c r="A11" s="123"/>
      <c r="B11" s="135"/>
      <c r="C11" s="136"/>
      <c r="D11" s="137"/>
      <c r="E11" s="138"/>
      <c r="F11" s="129"/>
      <c r="G11" s="130"/>
      <c r="H11" s="131"/>
      <c r="J11" s="133"/>
      <c r="K11" s="133"/>
      <c r="L11" s="134"/>
    </row>
    <row r="12" spans="1:12" s="132" customFormat="1" ht="16.5" thickBot="1">
      <c r="A12" s="139">
        <v>1</v>
      </c>
      <c r="B12" s="140"/>
      <c r="C12" s="141"/>
      <c r="D12" s="142"/>
      <c r="E12" s="143"/>
      <c r="F12" s="144"/>
      <c r="G12" s="144"/>
      <c r="H12" s="131"/>
      <c r="J12" s="133"/>
      <c r="K12" s="133"/>
      <c r="L12" s="134"/>
    </row>
    <row r="13" spans="2:7" ht="19.5" customHeight="1">
      <c r="B13" s="300"/>
      <c r="C13" s="300"/>
      <c r="D13" s="300"/>
      <c r="E13" s="300"/>
      <c r="F13" s="300"/>
      <c r="G13" s="300"/>
    </row>
    <row r="14" spans="2:7" ht="16.5" thickBot="1">
      <c r="B14" s="302"/>
      <c r="C14" s="302"/>
      <c r="D14" s="302"/>
      <c r="E14" s="302"/>
      <c r="F14" s="302"/>
      <c r="G14" s="302"/>
    </row>
    <row r="15" spans="2:7" ht="16.5" thickBot="1">
      <c r="B15" s="145" t="s">
        <v>5</v>
      </c>
      <c r="C15" s="146" t="s">
        <v>9</v>
      </c>
      <c r="D15" s="147" t="s">
        <v>8</v>
      </c>
      <c r="E15" s="147" t="s">
        <v>677</v>
      </c>
      <c r="F15" s="148" t="s">
        <v>6</v>
      </c>
      <c r="G15" s="149" t="s">
        <v>7</v>
      </c>
    </row>
    <row r="16" spans="2:7" ht="15.75">
      <c r="B16" s="150"/>
      <c r="C16" s="151"/>
      <c r="D16" s="152"/>
      <c r="E16" s="152"/>
      <c r="F16" s="153"/>
      <c r="G16" s="153"/>
    </row>
    <row r="17" spans="2:7" ht="15.75">
      <c r="B17" s="150"/>
      <c r="C17" s="154" t="s">
        <v>118</v>
      </c>
      <c r="D17" s="152"/>
      <c r="E17" s="152"/>
      <c r="F17" s="153"/>
      <c r="G17" s="153"/>
    </row>
    <row r="18" spans="2:7" ht="15.75">
      <c r="B18" s="150"/>
      <c r="C18" s="154" t="s">
        <v>87</v>
      </c>
      <c r="D18" s="152"/>
      <c r="E18" s="152"/>
      <c r="F18" s="153"/>
      <c r="G18" s="153"/>
    </row>
    <row r="19" spans="1:12" s="161" customFormat="1" ht="15.75">
      <c r="A19" s="155">
        <v>1</v>
      </c>
      <c r="B19" s="156">
        <v>1</v>
      </c>
      <c r="C19" s="157" t="s">
        <v>592</v>
      </c>
      <c r="D19" s="158"/>
      <c r="E19" s="158"/>
      <c r="F19" s="159"/>
      <c r="G19" s="159"/>
      <c r="H19" s="160"/>
      <c r="J19" s="162"/>
      <c r="K19" s="162"/>
      <c r="L19" s="163"/>
    </row>
    <row r="20" spans="1:12" s="161" customFormat="1" ht="15.75">
      <c r="A20" s="155"/>
      <c r="B20" s="156"/>
      <c r="C20" s="124" t="s">
        <v>66</v>
      </c>
      <c r="D20" s="158"/>
      <c r="E20" s="158"/>
      <c r="F20" s="159"/>
      <c r="G20" s="159"/>
      <c r="H20" s="160"/>
      <c r="J20" s="162"/>
      <c r="K20" s="162"/>
      <c r="L20" s="163"/>
    </row>
    <row r="21" spans="1:12" s="161" customFormat="1" ht="15.75">
      <c r="A21" s="123"/>
      <c r="B21" s="154"/>
      <c r="C21" s="124" t="s">
        <v>67</v>
      </c>
      <c r="D21" s="158"/>
      <c r="E21" s="158"/>
      <c r="F21" s="159"/>
      <c r="G21" s="159"/>
      <c r="H21" s="160"/>
      <c r="J21" s="162"/>
      <c r="K21" s="162"/>
      <c r="L21" s="163"/>
    </row>
    <row r="22" spans="1:12" s="161" customFormat="1" ht="15.75">
      <c r="A22" s="123"/>
      <c r="B22" s="154"/>
      <c r="C22" s="124" t="s">
        <v>362</v>
      </c>
      <c r="D22" s="158"/>
      <c r="E22" s="158"/>
      <c r="F22" s="159"/>
      <c r="G22" s="159"/>
      <c r="H22" s="160"/>
      <c r="J22" s="162"/>
      <c r="K22" s="162"/>
      <c r="L22" s="163"/>
    </row>
    <row r="23" spans="1:12" s="161" customFormat="1" ht="15.75">
      <c r="A23" s="123"/>
      <c r="B23" s="164"/>
      <c r="C23" s="124" t="s">
        <v>68</v>
      </c>
      <c r="D23" s="158"/>
      <c r="E23" s="158"/>
      <c r="F23" s="159"/>
      <c r="G23" s="159"/>
      <c r="H23" s="160"/>
      <c r="J23" s="162"/>
      <c r="K23" s="162"/>
      <c r="L23" s="163"/>
    </row>
    <row r="24" spans="1:12" s="161" customFormat="1" ht="15.75">
      <c r="A24" s="123"/>
      <c r="B24" s="164"/>
      <c r="C24" s="124" t="s">
        <v>69</v>
      </c>
      <c r="D24" s="158"/>
      <c r="E24" s="158"/>
      <c r="F24" s="159"/>
      <c r="G24" s="159"/>
      <c r="H24" s="160"/>
      <c r="J24" s="162"/>
      <c r="K24" s="162"/>
      <c r="L24" s="163"/>
    </row>
    <row r="25" spans="1:12" s="161" customFormat="1" ht="15.75">
      <c r="A25" s="123"/>
      <c r="B25" s="164"/>
      <c r="C25" s="124" t="s">
        <v>70</v>
      </c>
      <c r="D25" s="158"/>
      <c r="E25" s="158"/>
      <c r="F25" s="159"/>
      <c r="G25" s="159"/>
      <c r="H25" s="160"/>
      <c r="J25" s="162"/>
      <c r="K25" s="162"/>
      <c r="L25" s="163"/>
    </row>
    <row r="26" spans="1:12" s="161" customFormat="1" ht="15.75">
      <c r="A26" s="123"/>
      <c r="B26" s="164"/>
      <c r="C26" s="124" t="s">
        <v>71</v>
      </c>
      <c r="D26" s="158"/>
      <c r="E26" s="158"/>
      <c r="F26" s="159"/>
      <c r="G26" s="159"/>
      <c r="H26" s="160"/>
      <c r="J26" s="162"/>
      <c r="K26" s="162"/>
      <c r="L26" s="163"/>
    </row>
    <row r="27" spans="1:12" s="161" customFormat="1" ht="15.75">
      <c r="A27" s="123"/>
      <c r="B27" s="164"/>
      <c r="C27" s="124" t="s">
        <v>12</v>
      </c>
      <c r="D27" s="158"/>
      <c r="E27" s="158"/>
      <c r="F27" s="159"/>
      <c r="G27" s="159"/>
      <c r="H27" s="160"/>
      <c r="J27" s="162"/>
      <c r="K27" s="162"/>
      <c r="L27" s="163"/>
    </row>
    <row r="28" spans="1:12" s="161" customFormat="1" ht="15.75">
      <c r="A28" s="123"/>
      <c r="B28" s="164"/>
      <c r="C28" s="124" t="s">
        <v>13</v>
      </c>
      <c r="D28" s="158"/>
      <c r="E28" s="158"/>
      <c r="F28" s="159"/>
      <c r="G28" s="159"/>
      <c r="H28" s="160"/>
      <c r="J28" s="162"/>
      <c r="K28" s="162"/>
      <c r="L28" s="163"/>
    </row>
    <row r="29" spans="1:12" s="161" customFormat="1" ht="15.75">
      <c r="A29" s="123"/>
      <c r="B29" s="164"/>
      <c r="C29" s="124" t="s">
        <v>18</v>
      </c>
      <c r="D29" s="158"/>
      <c r="E29" s="158"/>
      <c r="F29" s="159"/>
      <c r="G29" s="159"/>
      <c r="H29" s="160"/>
      <c r="J29" s="162"/>
      <c r="K29" s="162"/>
      <c r="L29" s="163"/>
    </row>
    <row r="30" spans="1:12" s="161" customFormat="1" ht="15.75">
      <c r="A30" s="123"/>
      <c r="B30" s="164"/>
      <c r="C30" s="124" t="s">
        <v>72</v>
      </c>
      <c r="D30" s="158"/>
      <c r="E30" s="158"/>
      <c r="F30" s="159"/>
      <c r="G30" s="159"/>
      <c r="H30" s="160"/>
      <c r="J30" s="162"/>
      <c r="K30" s="162"/>
      <c r="L30" s="163"/>
    </row>
    <row r="31" spans="1:12" s="161" customFormat="1" ht="15.75">
      <c r="A31" s="123"/>
      <c r="B31" s="164"/>
      <c r="C31" s="124" t="s">
        <v>73</v>
      </c>
      <c r="D31" s="158"/>
      <c r="E31" s="158"/>
      <c r="F31" s="159"/>
      <c r="G31" s="159"/>
      <c r="H31" s="160"/>
      <c r="J31" s="162"/>
      <c r="K31" s="162"/>
      <c r="L31" s="163"/>
    </row>
    <row r="32" spans="1:12" s="161" customFormat="1" ht="15.75">
      <c r="A32" s="123"/>
      <c r="B32" s="164"/>
      <c r="C32" s="124" t="s">
        <v>19</v>
      </c>
      <c r="D32" s="158"/>
      <c r="E32" s="158"/>
      <c r="F32" s="159"/>
      <c r="G32" s="159"/>
      <c r="H32" s="160"/>
      <c r="J32" s="162"/>
      <c r="K32" s="162"/>
      <c r="L32" s="163"/>
    </row>
    <row r="33" spans="1:12" s="161" customFormat="1" ht="15.75">
      <c r="A33" s="123"/>
      <c r="B33" s="164"/>
      <c r="C33" s="124" t="s">
        <v>20</v>
      </c>
      <c r="D33" s="158"/>
      <c r="E33" s="158"/>
      <c r="F33" s="159"/>
      <c r="G33" s="159"/>
      <c r="H33" s="160"/>
      <c r="J33" s="162"/>
      <c r="K33" s="162"/>
      <c r="L33" s="163"/>
    </row>
    <row r="34" spans="1:12" s="161" customFormat="1" ht="15.75">
      <c r="A34" s="123"/>
      <c r="B34" s="164"/>
      <c r="C34" s="124" t="s">
        <v>21</v>
      </c>
      <c r="D34" s="158"/>
      <c r="E34" s="158"/>
      <c r="F34" s="159"/>
      <c r="G34" s="159"/>
      <c r="H34" s="160"/>
      <c r="J34" s="162"/>
      <c r="K34" s="162"/>
      <c r="L34" s="163"/>
    </row>
    <row r="35" spans="1:12" s="161" customFormat="1" ht="15.75">
      <c r="A35" s="123"/>
      <c r="B35" s="164"/>
      <c r="C35" s="124" t="s">
        <v>74</v>
      </c>
      <c r="D35" s="158"/>
      <c r="E35" s="158"/>
      <c r="F35" s="159"/>
      <c r="G35" s="159"/>
      <c r="H35" s="160"/>
      <c r="J35" s="162"/>
      <c r="K35" s="162"/>
      <c r="L35" s="163"/>
    </row>
    <row r="36" spans="1:12" s="161" customFormat="1" ht="15.75">
      <c r="A36" s="123"/>
      <c r="B36" s="164"/>
      <c r="C36" s="157" t="s">
        <v>75</v>
      </c>
      <c r="D36" s="158"/>
      <c r="E36" s="158"/>
      <c r="F36" s="159"/>
      <c r="G36" s="159"/>
      <c r="H36" s="160"/>
      <c r="J36" s="162"/>
      <c r="K36" s="162"/>
      <c r="L36" s="163"/>
    </row>
    <row r="37" spans="1:12" s="161" customFormat="1" ht="15.75">
      <c r="A37" s="123"/>
      <c r="B37" s="164"/>
      <c r="C37" s="157" t="s">
        <v>76</v>
      </c>
      <c r="D37" s="158"/>
      <c r="E37" s="158"/>
      <c r="F37" s="159"/>
      <c r="G37" s="159"/>
      <c r="H37" s="160"/>
      <c r="J37" s="162"/>
      <c r="K37" s="162"/>
      <c r="L37" s="163"/>
    </row>
    <row r="38" spans="1:12" s="161" customFormat="1" ht="15.75">
      <c r="A38" s="123"/>
      <c r="B38" s="164"/>
      <c r="C38" s="124" t="s">
        <v>77</v>
      </c>
      <c r="D38" s="158"/>
      <c r="E38" s="158"/>
      <c r="F38" s="159"/>
      <c r="G38" s="159"/>
      <c r="H38" s="160"/>
      <c r="J38" s="162"/>
      <c r="K38" s="162"/>
      <c r="L38" s="163"/>
    </row>
    <row r="39" spans="1:12" s="161" customFormat="1" ht="15.75">
      <c r="A39" s="123"/>
      <c r="B39" s="164"/>
      <c r="C39" s="124" t="s">
        <v>78</v>
      </c>
      <c r="D39" s="158"/>
      <c r="E39" s="158"/>
      <c r="F39" s="159"/>
      <c r="G39" s="159"/>
      <c r="H39" s="160"/>
      <c r="J39" s="162"/>
      <c r="K39" s="162"/>
      <c r="L39" s="163"/>
    </row>
    <row r="40" spans="1:12" s="161" customFormat="1" ht="15.75">
      <c r="A40" s="123"/>
      <c r="B40" s="164"/>
      <c r="C40" s="124" t="s">
        <v>83</v>
      </c>
      <c r="D40" s="158"/>
      <c r="E40" s="158"/>
      <c r="F40" s="159"/>
      <c r="G40" s="159"/>
      <c r="H40" s="160"/>
      <c r="J40" s="162"/>
      <c r="K40" s="162"/>
      <c r="L40" s="163"/>
    </row>
    <row r="41" spans="1:12" s="161" customFormat="1" ht="15.75">
      <c r="A41" s="123"/>
      <c r="B41" s="164"/>
      <c r="C41" s="124" t="s">
        <v>15</v>
      </c>
      <c r="D41" s="158"/>
      <c r="E41" s="158"/>
      <c r="F41" s="159"/>
      <c r="G41" s="159"/>
      <c r="H41" s="160"/>
      <c r="J41" s="162"/>
      <c r="K41" s="162"/>
      <c r="L41" s="163"/>
    </row>
    <row r="42" spans="1:12" s="161" customFormat="1" ht="15.75">
      <c r="A42" s="123"/>
      <c r="B42" s="164"/>
      <c r="C42" s="124" t="s">
        <v>79</v>
      </c>
      <c r="D42" s="158"/>
      <c r="E42" s="158"/>
      <c r="F42" s="159"/>
      <c r="G42" s="159"/>
      <c r="H42" s="160"/>
      <c r="J42" s="162"/>
      <c r="K42" s="162"/>
      <c r="L42" s="163"/>
    </row>
    <row r="43" spans="1:12" s="161" customFormat="1" ht="15.75">
      <c r="A43" s="123"/>
      <c r="B43" s="164"/>
      <c r="C43" s="124" t="s">
        <v>126</v>
      </c>
      <c r="D43" s="158"/>
      <c r="E43" s="158"/>
      <c r="F43" s="159"/>
      <c r="G43" s="159"/>
      <c r="H43" s="160"/>
      <c r="J43" s="162"/>
      <c r="K43" s="162"/>
      <c r="L43" s="163"/>
    </row>
    <row r="44" spans="1:12" s="161" customFormat="1" ht="15.75">
      <c r="A44" s="123"/>
      <c r="B44" s="164"/>
      <c r="C44" s="124" t="s">
        <v>80</v>
      </c>
      <c r="D44" s="158"/>
      <c r="E44" s="158"/>
      <c r="F44" s="159"/>
      <c r="G44" s="159"/>
      <c r="H44" s="160"/>
      <c r="J44" s="162"/>
      <c r="K44" s="162"/>
      <c r="L44" s="163"/>
    </row>
    <row r="45" spans="1:12" s="161" customFormat="1" ht="15.75">
      <c r="A45" s="123"/>
      <c r="B45" s="164"/>
      <c r="C45" s="124" t="s">
        <v>81</v>
      </c>
      <c r="D45" s="158"/>
      <c r="E45" s="158"/>
      <c r="F45" s="159"/>
      <c r="G45" s="159"/>
      <c r="H45" s="160"/>
      <c r="J45" s="162"/>
      <c r="K45" s="162"/>
      <c r="L45" s="163"/>
    </row>
    <row r="46" spans="1:12" s="161" customFormat="1" ht="15.75">
      <c r="A46" s="123"/>
      <c r="B46" s="164"/>
      <c r="C46" s="124" t="s">
        <v>82</v>
      </c>
      <c r="D46" s="158"/>
      <c r="E46" s="158"/>
      <c r="F46" s="159"/>
      <c r="G46" s="159"/>
      <c r="H46" s="160"/>
      <c r="J46" s="162"/>
      <c r="K46" s="162"/>
      <c r="L46" s="163"/>
    </row>
    <row r="47" spans="1:12" s="161" customFormat="1" ht="15.75">
      <c r="A47" s="123"/>
      <c r="B47" s="164"/>
      <c r="C47" s="124" t="s">
        <v>2</v>
      </c>
      <c r="D47" s="158"/>
      <c r="E47" s="158"/>
      <c r="F47" s="159"/>
      <c r="G47" s="159"/>
      <c r="H47" s="160"/>
      <c r="J47" s="162"/>
      <c r="K47" s="162"/>
      <c r="L47" s="163"/>
    </row>
    <row r="48" spans="1:12" s="161" customFormat="1" ht="15.75">
      <c r="A48" s="123"/>
      <c r="B48" s="164"/>
      <c r="C48" s="124" t="s">
        <v>16</v>
      </c>
      <c r="D48" s="158"/>
      <c r="E48" s="158"/>
      <c r="F48" s="159"/>
      <c r="G48" s="159"/>
      <c r="H48" s="160"/>
      <c r="J48" s="162"/>
      <c r="K48" s="162"/>
      <c r="L48" s="163"/>
    </row>
    <row r="49" spans="1:12" s="161" customFormat="1" ht="15.75">
      <c r="A49" s="123"/>
      <c r="B49" s="164"/>
      <c r="C49" s="124" t="s">
        <v>17</v>
      </c>
      <c r="D49" s="158"/>
      <c r="E49" s="158"/>
      <c r="F49" s="159"/>
      <c r="G49" s="159"/>
      <c r="H49" s="160"/>
      <c r="J49" s="162"/>
      <c r="K49" s="162"/>
      <c r="L49" s="163"/>
    </row>
    <row r="50" spans="1:12" s="161" customFormat="1" ht="15.75">
      <c r="A50" s="123"/>
      <c r="B50" s="164"/>
      <c r="C50" s="124"/>
      <c r="D50" s="158"/>
      <c r="E50" s="158"/>
      <c r="F50" s="159"/>
      <c r="G50" s="159"/>
      <c r="H50" s="160"/>
      <c r="J50" s="162"/>
      <c r="K50" s="162"/>
      <c r="L50" s="163"/>
    </row>
    <row r="51" spans="1:12" s="161" customFormat="1" ht="15.75">
      <c r="A51" s="123"/>
      <c r="B51" s="164"/>
      <c r="C51" s="157" t="s">
        <v>593</v>
      </c>
      <c r="D51" s="158"/>
      <c r="E51" s="158"/>
      <c r="F51" s="159"/>
      <c r="G51" s="159"/>
      <c r="H51" s="160"/>
      <c r="J51" s="162"/>
      <c r="K51" s="162"/>
      <c r="L51" s="163"/>
    </row>
    <row r="52" spans="1:12" s="161" customFormat="1" ht="15.75">
      <c r="A52" s="123"/>
      <c r="B52" s="164"/>
      <c r="C52" s="157" t="s">
        <v>60</v>
      </c>
      <c r="D52" s="158"/>
      <c r="E52" s="158"/>
      <c r="F52" s="159"/>
      <c r="G52" s="159"/>
      <c r="H52" s="160"/>
      <c r="J52" s="162"/>
      <c r="K52" s="162"/>
      <c r="L52" s="163"/>
    </row>
    <row r="53" spans="1:12" s="161" customFormat="1" ht="15.75">
      <c r="A53" s="123"/>
      <c r="B53" s="164"/>
      <c r="C53" s="157" t="s">
        <v>61</v>
      </c>
      <c r="D53" s="158"/>
      <c r="E53" s="158"/>
      <c r="F53" s="159"/>
      <c r="G53" s="159"/>
      <c r="H53" s="160"/>
      <c r="J53" s="162"/>
      <c r="K53" s="162"/>
      <c r="L53" s="163"/>
    </row>
    <row r="54" spans="1:12" s="161" customFormat="1" ht="15.75">
      <c r="A54" s="123"/>
      <c r="B54" s="164"/>
      <c r="C54" s="124"/>
      <c r="D54" s="158"/>
      <c r="E54" s="158"/>
      <c r="F54" s="159"/>
      <c r="G54" s="159"/>
      <c r="H54" s="160"/>
      <c r="J54" s="162"/>
      <c r="K54" s="162"/>
      <c r="L54" s="163"/>
    </row>
    <row r="55" spans="1:12" s="161" customFormat="1" ht="15.75">
      <c r="A55" s="123"/>
      <c r="B55" s="164"/>
      <c r="C55" s="157" t="s">
        <v>22</v>
      </c>
      <c r="D55" s="158"/>
      <c r="E55" s="158"/>
      <c r="F55" s="159"/>
      <c r="G55" s="159"/>
      <c r="H55" s="160"/>
      <c r="J55" s="162"/>
      <c r="K55" s="162"/>
      <c r="L55" s="163"/>
    </row>
    <row r="56" spans="1:12" s="161" customFormat="1" ht="15.75">
      <c r="A56" s="123"/>
      <c r="B56" s="164"/>
      <c r="C56" s="157"/>
      <c r="D56" s="158"/>
      <c r="E56" s="158"/>
      <c r="F56" s="159"/>
      <c r="G56" s="159"/>
      <c r="H56" s="160"/>
      <c r="J56" s="162"/>
      <c r="K56" s="162"/>
      <c r="L56" s="163"/>
    </row>
    <row r="57" spans="1:12" s="161" customFormat="1" ht="15.75">
      <c r="A57" s="123"/>
      <c r="B57" s="164"/>
      <c r="C57" s="157" t="s">
        <v>35</v>
      </c>
      <c r="D57" s="158"/>
      <c r="E57" s="158"/>
      <c r="F57" s="159"/>
      <c r="G57" s="159"/>
      <c r="H57" s="160"/>
      <c r="J57" s="162"/>
      <c r="K57" s="162"/>
      <c r="L57" s="163"/>
    </row>
    <row r="58" spans="1:12" s="161" customFormat="1" ht="15.75">
      <c r="A58" s="123"/>
      <c r="B58" s="164"/>
      <c r="C58" s="124" t="s">
        <v>3</v>
      </c>
      <c r="D58" s="158"/>
      <c r="E58" s="158"/>
      <c r="F58" s="159"/>
      <c r="G58" s="159"/>
      <c r="H58" s="160"/>
      <c r="J58" s="162"/>
      <c r="K58" s="162"/>
      <c r="L58" s="163"/>
    </row>
    <row r="59" spans="1:12" s="161" customFormat="1" ht="15.75">
      <c r="A59" s="123"/>
      <c r="B59" s="164"/>
      <c r="C59" s="157"/>
      <c r="D59" s="158"/>
      <c r="E59" s="158"/>
      <c r="F59" s="159"/>
      <c r="G59" s="159"/>
      <c r="H59" s="160"/>
      <c r="J59" s="162"/>
      <c r="K59" s="162"/>
      <c r="L59" s="163"/>
    </row>
    <row r="60" spans="1:12" s="161" customFormat="1" ht="15.75">
      <c r="A60" s="123"/>
      <c r="B60" s="164"/>
      <c r="C60" s="124" t="s">
        <v>594</v>
      </c>
      <c r="D60" s="158"/>
      <c r="E60" s="158"/>
      <c r="F60" s="159"/>
      <c r="G60" s="159"/>
      <c r="H60" s="160"/>
      <c r="J60" s="162"/>
      <c r="K60" s="162"/>
      <c r="L60" s="163"/>
    </row>
    <row r="61" spans="1:12" s="161" customFormat="1" ht="15.75">
      <c r="A61" s="123"/>
      <c r="B61" s="164"/>
      <c r="C61" s="157" t="s">
        <v>595</v>
      </c>
      <c r="D61" s="158"/>
      <c r="E61" s="158"/>
      <c r="F61" s="159"/>
      <c r="G61" s="159"/>
      <c r="H61" s="160"/>
      <c r="J61" s="162"/>
      <c r="K61" s="162"/>
      <c r="L61" s="163"/>
    </row>
    <row r="62" spans="1:12" s="161" customFormat="1" ht="15.75">
      <c r="A62" s="123"/>
      <c r="B62" s="164"/>
      <c r="C62" s="124" t="s">
        <v>127</v>
      </c>
      <c r="D62" s="158"/>
      <c r="E62" s="158"/>
      <c r="F62" s="159"/>
      <c r="G62" s="159"/>
      <c r="H62" s="160"/>
      <c r="J62" s="162"/>
      <c r="K62" s="162"/>
      <c r="L62" s="163"/>
    </row>
    <row r="63" spans="1:12" s="161" customFormat="1" ht="15.75">
      <c r="A63" s="123"/>
      <c r="B63" s="164"/>
      <c r="C63" s="157" t="s">
        <v>596</v>
      </c>
      <c r="D63" s="158"/>
      <c r="E63" s="158"/>
      <c r="F63" s="159"/>
      <c r="G63" s="159"/>
      <c r="H63" s="160"/>
      <c r="J63" s="162"/>
      <c r="K63" s="162"/>
      <c r="L63" s="163"/>
    </row>
    <row r="64" spans="1:12" s="161" customFormat="1" ht="15.75">
      <c r="A64" s="123"/>
      <c r="B64" s="164"/>
      <c r="C64" s="124" t="s">
        <v>597</v>
      </c>
      <c r="D64" s="158"/>
      <c r="E64" s="158"/>
      <c r="F64" s="159"/>
      <c r="G64" s="159"/>
      <c r="H64" s="160"/>
      <c r="J64" s="162"/>
      <c r="K64" s="162"/>
      <c r="L64" s="163"/>
    </row>
    <row r="65" spans="1:12" s="161" customFormat="1" ht="15.75">
      <c r="A65" s="123"/>
      <c r="B65" s="164"/>
      <c r="C65" s="124" t="s">
        <v>598</v>
      </c>
      <c r="D65" s="158"/>
      <c r="E65" s="158"/>
      <c r="F65" s="159"/>
      <c r="G65" s="159"/>
      <c r="H65" s="160"/>
      <c r="J65" s="162"/>
      <c r="K65" s="162"/>
      <c r="L65" s="163"/>
    </row>
    <row r="66" spans="1:12" s="161" customFormat="1" ht="15.75">
      <c r="A66" s="123"/>
      <c r="B66" s="164"/>
      <c r="C66" s="165" t="s">
        <v>128</v>
      </c>
      <c r="D66" s="158"/>
      <c r="E66" s="158"/>
      <c r="F66" s="159"/>
      <c r="G66" s="159"/>
      <c r="H66" s="160"/>
      <c r="J66" s="162"/>
      <c r="K66" s="162"/>
      <c r="L66" s="163"/>
    </row>
    <row r="67" spans="1:12" s="161" customFormat="1" ht="15.75">
      <c r="A67" s="123"/>
      <c r="B67" s="164"/>
      <c r="C67" s="124" t="s">
        <v>130</v>
      </c>
      <c r="D67" s="158"/>
      <c r="E67" s="158"/>
      <c r="F67" s="159"/>
      <c r="G67" s="159"/>
      <c r="H67" s="160"/>
      <c r="J67" s="162"/>
      <c r="K67" s="162"/>
      <c r="L67" s="163"/>
    </row>
    <row r="68" spans="1:12" s="161" customFormat="1" ht="15.75">
      <c r="A68" s="123"/>
      <c r="B68" s="164"/>
      <c r="C68" s="124" t="s">
        <v>363</v>
      </c>
      <c r="D68" s="158"/>
      <c r="E68" s="158"/>
      <c r="F68" s="159"/>
      <c r="G68" s="159"/>
      <c r="H68" s="160"/>
      <c r="J68" s="162"/>
      <c r="K68" s="162"/>
      <c r="L68" s="163"/>
    </row>
    <row r="69" spans="1:12" s="161" customFormat="1" ht="15.75">
      <c r="A69" s="123"/>
      <c r="B69" s="164"/>
      <c r="C69" s="165" t="s">
        <v>129</v>
      </c>
      <c r="D69" s="158"/>
      <c r="E69" s="158"/>
      <c r="F69" s="159"/>
      <c r="G69" s="159"/>
      <c r="H69" s="160"/>
      <c r="J69" s="162"/>
      <c r="K69" s="162"/>
      <c r="L69" s="163"/>
    </row>
    <row r="70" spans="1:12" s="161" customFormat="1" ht="15.75">
      <c r="A70" s="123"/>
      <c r="B70" s="164"/>
      <c r="C70" s="124" t="s">
        <v>131</v>
      </c>
      <c r="D70" s="158"/>
      <c r="E70" s="158"/>
      <c r="F70" s="159"/>
      <c r="G70" s="159"/>
      <c r="H70" s="160"/>
      <c r="J70" s="162"/>
      <c r="K70" s="162"/>
      <c r="L70" s="163"/>
    </row>
    <row r="71" spans="1:12" s="161" customFormat="1" ht="15.75">
      <c r="A71" s="123"/>
      <c r="B71" s="164"/>
      <c r="C71" s="124" t="s">
        <v>364</v>
      </c>
      <c r="D71" s="158"/>
      <c r="E71" s="158"/>
      <c r="F71" s="159"/>
      <c r="G71" s="159"/>
      <c r="H71" s="160"/>
      <c r="J71" s="162"/>
      <c r="K71" s="162"/>
      <c r="L71" s="163"/>
    </row>
    <row r="72" spans="1:12" s="161" customFormat="1" ht="15.75">
      <c r="A72" s="123"/>
      <c r="B72" s="164"/>
      <c r="C72" s="157" t="s">
        <v>599</v>
      </c>
      <c r="D72" s="166"/>
      <c r="E72" s="166"/>
      <c r="F72" s="159"/>
      <c r="G72" s="159"/>
      <c r="H72" s="160"/>
      <c r="J72" s="162"/>
      <c r="K72" s="162"/>
      <c r="L72" s="163"/>
    </row>
    <row r="73" spans="1:12" s="161" customFormat="1" ht="15.75">
      <c r="A73" s="123"/>
      <c r="B73" s="164"/>
      <c r="C73" s="124" t="s">
        <v>132</v>
      </c>
      <c r="D73" s="166"/>
      <c r="E73" s="166"/>
      <c r="F73" s="159"/>
      <c r="G73" s="159"/>
      <c r="H73" s="160"/>
      <c r="J73" s="162"/>
      <c r="K73" s="162"/>
      <c r="L73" s="163"/>
    </row>
    <row r="74" spans="1:12" s="161" customFormat="1" ht="15.75">
      <c r="A74" s="123"/>
      <c r="B74" s="164"/>
      <c r="C74" s="124" t="s">
        <v>133</v>
      </c>
      <c r="D74" s="166"/>
      <c r="E74" s="166"/>
      <c r="F74" s="159"/>
      <c r="G74" s="159"/>
      <c r="H74" s="160"/>
      <c r="J74" s="162"/>
      <c r="K74" s="162"/>
      <c r="L74" s="163"/>
    </row>
    <row r="75" spans="1:12" s="161" customFormat="1" ht="15.75">
      <c r="A75" s="123"/>
      <c r="B75" s="164"/>
      <c r="C75" s="157" t="s">
        <v>600</v>
      </c>
      <c r="D75" s="166"/>
      <c r="E75" s="166"/>
      <c r="F75" s="159"/>
      <c r="G75" s="159"/>
      <c r="H75" s="160"/>
      <c r="J75" s="162"/>
      <c r="K75" s="162"/>
      <c r="L75" s="163"/>
    </row>
    <row r="76" spans="1:12" s="161" customFormat="1" ht="15.75">
      <c r="A76" s="123"/>
      <c r="B76" s="164"/>
      <c r="C76" s="124" t="s">
        <v>134</v>
      </c>
      <c r="D76" s="166"/>
      <c r="E76" s="166"/>
      <c r="F76" s="159"/>
      <c r="G76" s="159"/>
      <c r="H76" s="160"/>
      <c r="J76" s="162"/>
      <c r="K76" s="162"/>
      <c r="L76" s="163"/>
    </row>
    <row r="77" spans="1:12" s="161" customFormat="1" ht="15.75">
      <c r="A77" s="123"/>
      <c r="B77" s="164"/>
      <c r="C77" s="124" t="s">
        <v>135</v>
      </c>
      <c r="D77" s="166"/>
      <c r="E77" s="166"/>
      <c r="F77" s="159"/>
      <c r="G77" s="159"/>
      <c r="H77" s="160"/>
      <c r="J77" s="162"/>
      <c r="K77" s="162"/>
      <c r="L77" s="163"/>
    </row>
    <row r="78" spans="1:12" s="161" customFormat="1" ht="15.75">
      <c r="A78" s="123"/>
      <c r="B78" s="164"/>
      <c r="C78" s="124" t="s">
        <v>136</v>
      </c>
      <c r="D78" s="166"/>
      <c r="E78" s="166"/>
      <c r="F78" s="159"/>
      <c r="G78" s="159"/>
      <c r="H78" s="160"/>
      <c r="J78" s="162"/>
      <c r="K78" s="162"/>
      <c r="L78" s="163"/>
    </row>
    <row r="79" spans="1:12" s="161" customFormat="1" ht="15.75">
      <c r="A79" s="123"/>
      <c r="B79" s="164"/>
      <c r="C79" s="157" t="s">
        <v>601</v>
      </c>
      <c r="D79" s="166"/>
      <c r="E79" s="166"/>
      <c r="F79" s="159"/>
      <c r="G79" s="159"/>
      <c r="H79" s="160"/>
      <c r="J79" s="162"/>
      <c r="K79" s="162"/>
      <c r="L79" s="163"/>
    </row>
    <row r="80" spans="1:12" s="161" customFormat="1" ht="15.75">
      <c r="A80" s="123"/>
      <c r="B80" s="164"/>
      <c r="C80" s="124" t="s">
        <v>137</v>
      </c>
      <c r="D80" s="166"/>
      <c r="E80" s="166"/>
      <c r="F80" s="159"/>
      <c r="G80" s="159"/>
      <c r="H80" s="160"/>
      <c r="J80" s="162"/>
      <c r="K80" s="162"/>
      <c r="L80" s="163"/>
    </row>
    <row r="81" spans="1:12" s="161" customFormat="1" ht="15.75">
      <c r="A81" s="123"/>
      <c r="B81" s="164"/>
      <c r="C81" s="157" t="s">
        <v>138</v>
      </c>
      <c r="D81" s="166"/>
      <c r="E81" s="166"/>
      <c r="F81" s="159"/>
      <c r="G81" s="159"/>
      <c r="H81" s="160"/>
      <c r="J81" s="162"/>
      <c r="K81" s="162"/>
      <c r="L81" s="163"/>
    </row>
    <row r="82" spans="1:12" s="161" customFormat="1" ht="15.75">
      <c r="A82" s="123"/>
      <c r="B82" s="164"/>
      <c r="C82" s="124" t="s">
        <v>32</v>
      </c>
      <c r="D82" s="158"/>
      <c r="E82" s="158"/>
      <c r="F82" s="159"/>
      <c r="G82" s="159"/>
      <c r="H82" s="160"/>
      <c r="J82" s="162"/>
      <c r="K82" s="162"/>
      <c r="L82" s="163"/>
    </row>
    <row r="83" spans="1:12" s="161" customFormat="1" ht="15.75">
      <c r="A83" s="123"/>
      <c r="B83" s="164"/>
      <c r="C83" s="157" t="s">
        <v>602</v>
      </c>
      <c r="D83" s="158"/>
      <c r="E83" s="158"/>
      <c r="F83" s="159"/>
      <c r="G83" s="159"/>
      <c r="H83" s="160"/>
      <c r="J83" s="162"/>
      <c r="K83" s="162"/>
      <c r="L83" s="163"/>
    </row>
    <row r="84" spans="1:12" s="161" customFormat="1" ht="15.75">
      <c r="A84" s="123"/>
      <c r="B84" s="164"/>
      <c r="C84" s="157" t="s">
        <v>139</v>
      </c>
      <c r="D84" s="131"/>
      <c r="E84" s="131"/>
      <c r="F84" s="159"/>
      <c r="G84" s="159"/>
      <c r="H84" s="160"/>
      <c r="J84" s="162"/>
      <c r="K84" s="162"/>
      <c r="L84" s="163"/>
    </row>
    <row r="85" spans="1:12" s="161" customFormat="1" ht="15.75">
      <c r="A85" s="123"/>
      <c r="B85" s="164"/>
      <c r="C85" s="157"/>
      <c r="D85" s="131"/>
      <c r="E85" s="131"/>
      <c r="F85" s="159"/>
      <c r="G85" s="159"/>
      <c r="H85" s="160"/>
      <c r="J85" s="162"/>
      <c r="K85" s="162"/>
      <c r="L85" s="163"/>
    </row>
    <row r="86" spans="1:12" s="161" customFormat="1" ht="15.75">
      <c r="A86" s="123"/>
      <c r="B86" s="164"/>
      <c r="C86" s="157" t="s">
        <v>14</v>
      </c>
      <c r="D86" s="131"/>
      <c r="E86" s="131"/>
      <c r="F86" s="159"/>
      <c r="G86" s="159"/>
      <c r="H86" s="160"/>
      <c r="J86" s="162"/>
      <c r="K86" s="162"/>
      <c r="L86" s="163"/>
    </row>
    <row r="87" spans="1:12" s="161" customFormat="1" ht="15.75">
      <c r="A87" s="123"/>
      <c r="B87" s="164"/>
      <c r="C87" s="167" t="s">
        <v>603</v>
      </c>
      <c r="D87" s="131"/>
      <c r="E87" s="131"/>
      <c r="F87" s="159"/>
      <c r="G87" s="159"/>
      <c r="H87" s="160"/>
      <c r="J87" s="162"/>
      <c r="K87" s="162"/>
      <c r="L87" s="163"/>
    </row>
    <row r="88" spans="1:12" s="161" customFormat="1" ht="18" customHeight="1">
      <c r="A88" s="123"/>
      <c r="B88" s="164"/>
      <c r="C88" s="167" t="s">
        <v>166</v>
      </c>
      <c r="D88" s="131"/>
      <c r="E88" s="131"/>
      <c r="F88" s="159"/>
      <c r="G88" s="159"/>
      <c r="H88" s="160"/>
      <c r="J88" s="162"/>
      <c r="K88" s="162"/>
      <c r="L88" s="163"/>
    </row>
    <row r="89" spans="1:12" s="161" customFormat="1" ht="15.75">
      <c r="A89" s="123"/>
      <c r="B89" s="164"/>
      <c r="C89" s="167" t="s">
        <v>167</v>
      </c>
      <c r="D89" s="131"/>
      <c r="E89" s="131"/>
      <c r="F89" s="159"/>
      <c r="G89" s="159"/>
      <c r="H89" s="160"/>
      <c r="J89" s="162"/>
      <c r="K89" s="162"/>
      <c r="L89" s="163"/>
    </row>
    <row r="90" spans="1:12" s="161" customFormat="1" ht="15.75">
      <c r="A90" s="123"/>
      <c r="B90" s="164"/>
      <c r="C90" s="167" t="s">
        <v>168</v>
      </c>
      <c r="D90" s="131"/>
      <c r="E90" s="131"/>
      <c r="F90" s="159"/>
      <c r="G90" s="159"/>
      <c r="H90" s="160"/>
      <c r="J90" s="162"/>
      <c r="K90" s="162"/>
      <c r="L90" s="163"/>
    </row>
    <row r="91" spans="1:12" s="161" customFormat="1" ht="15.75">
      <c r="A91" s="123"/>
      <c r="B91" s="164"/>
      <c r="C91" s="167" t="s">
        <v>169</v>
      </c>
      <c r="D91" s="131"/>
      <c r="E91" s="131"/>
      <c r="F91" s="159"/>
      <c r="G91" s="159"/>
      <c r="H91" s="160"/>
      <c r="J91" s="162"/>
      <c r="K91" s="162"/>
      <c r="L91" s="163"/>
    </row>
    <row r="92" spans="1:12" s="161" customFormat="1" ht="18" customHeight="1">
      <c r="A92" s="123"/>
      <c r="B92" s="164"/>
      <c r="C92" s="167" t="s">
        <v>140</v>
      </c>
      <c r="D92" s="131"/>
      <c r="E92" s="131"/>
      <c r="F92" s="159"/>
      <c r="G92" s="159"/>
      <c r="H92" s="160"/>
      <c r="J92" s="162"/>
      <c r="K92" s="162"/>
      <c r="L92" s="163"/>
    </row>
    <row r="93" spans="1:12" s="161" customFormat="1" ht="15.75">
      <c r="A93" s="123"/>
      <c r="B93" s="164"/>
      <c r="C93" s="167" t="s">
        <v>84</v>
      </c>
      <c r="D93" s="131"/>
      <c r="E93" s="131"/>
      <c r="F93" s="159"/>
      <c r="G93" s="159"/>
      <c r="H93" s="160"/>
      <c r="J93" s="162"/>
      <c r="K93" s="162"/>
      <c r="L93" s="163"/>
    </row>
    <row r="94" spans="1:12" s="161" customFormat="1" ht="15.75">
      <c r="A94" s="123"/>
      <c r="B94" s="164"/>
      <c r="C94" s="167" t="s">
        <v>141</v>
      </c>
      <c r="D94" s="131"/>
      <c r="E94" s="131"/>
      <c r="F94" s="159"/>
      <c r="G94" s="159"/>
      <c r="H94" s="160"/>
      <c r="J94" s="162"/>
      <c r="K94" s="162"/>
      <c r="L94" s="163"/>
    </row>
    <row r="95" spans="1:12" s="161" customFormat="1" ht="15.75">
      <c r="A95" s="123"/>
      <c r="B95" s="164"/>
      <c r="C95" s="167" t="s">
        <v>142</v>
      </c>
      <c r="D95" s="131"/>
      <c r="E95" s="131"/>
      <c r="F95" s="159"/>
      <c r="G95" s="159"/>
      <c r="H95" s="160"/>
      <c r="J95" s="162"/>
      <c r="K95" s="162"/>
      <c r="L95" s="163"/>
    </row>
    <row r="96" spans="1:12" s="161" customFormat="1" ht="15.75">
      <c r="A96" s="123"/>
      <c r="B96" s="164"/>
      <c r="C96" s="167" t="s">
        <v>143</v>
      </c>
      <c r="D96" s="131"/>
      <c r="E96" s="131"/>
      <c r="F96" s="159"/>
      <c r="G96" s="159"/>
      <c r="H96" s="160"/>
      <c r="J96" s="162"/>
      <c r="K96" s="162"/>
      <c r="L96" s="163"/>
    </row>
    <row r="97" spans="1:12" s="161" customFormat="1" ht="15.75">
      <c r="A97" s="123"/>
      <c r="B97" s="164"/>
      <c r="C97" s="168" t="s">
        <v>170</v>
      </c>
      <c r="D97" s="131"/>
      <c r="E97" s="131"/>
      <c r="F97" s="159"/>
      <c r="G97" s="159"/>
      <c r="H97" s="160"/>
      <c r="J97" s="162"/>
      <c r="K97" s="162"/>
      <c r="L97" s="163"/>
    </row>
    <row r="98" spans="1:12" s="161" customFormat="1" ht="15.75">
      <c r="A98" s="123"/>
      <c r="B98" s="164"/>
      <c r="C98" s="169" t="s">
        <v>144</v>
      </c>
      <c r="D98" s="131" t="s">
        <v>11</v>
      </c>
      <c r="E98" s="131">
        <v>1</v>
      </c>
      <c r="F98" s="159"/>
      <c r="G98" s="159">
        <f>E98*F98</f>
        <v>0</v>
      </c>
      <c r="H98" s="160"/>
      <c r="J98" s="162"/>
      <c r="K98" s="162"/>
      <c r="L98" s="163"/>
    </row>
    <row r="99" spans="1:12" s="161" customFormat="1" ht="15.75">
      <c r="A99" s="123"/>
      <c r="B99" s="164"/>
      <c r="C99" s="169"/>
      <c r="D99" s="131"/>
      <c r="E99" s="131"/>
      <c r="F99" s="159"/>
      <c r="G99" s="159"/>
      <c r="H99" s="160"/>
      <c r="J99" s="162"/>
      <c r="K99" s="162"/>
      <c r="L99" s="163"/>
    </row>
    <row r="100" spans="1:12" s="161" customFormat="1" ht="15.75">
      <c r="A100" s="155">
        <v>1</v>
      </c>
      <c r="B100" s="156">
        <f>SUM(A$19:A100)</f>
        <v>2</v>
      </c>
      <c r="C100" s="170" t="s">
        <v>604</v>
      </c>
      <c r="D100" s="171"/>
      <c r="E100" s="172"/>
      <c r="F100" s="159"/>
      <c r="G100" s="159"/>
      <c r="H100" s="160"/>
      <c r="J100" s="162"/>
      <c r="K100" s="162"/>
      <c r="L100" s="163"/>
    </row>
    <row r="101" spans="1:12" s="161" customFormat="1" ht="15.75">
      <c r="A101" s="123"/>
      <c r="B101" s="164"/>
      <c r="C101" s="170" t="s">
        <v>171</v>
      </c>
      <c r="D101" s="171"/>
      <c r="E101" s="172"/>
      <c r="F101" s="159"/>
      <c r="G101" s="159"/>
      <c r="H101" s="160"/>
      <c r="J101" s="162"/>
      <c r="K101" s="162"/>
      <c r="L101" s="163"/>
    </row>
    <row r="102" spans="1:12" s="161" customFormat="1" ht="15.75">
      <c r="A102" s="123"/>
      <c r="B102" s="164"/>
      <c r="C102" s="170" t="s">
        <v>172</v>
      </c>
      <c r="D102" s="171"/>
      <c r="E102" s="172"/>
      <c r="F102" s="159"/>
      <c r="G102" s="159"/>
      <c r="H102" s="160"/>
      <c r="J102" s="162"/>
      <c r="K102" s="162"/>
      <c r="L102" s="163"/>
    </row>
    <row r="103" spans="1:12" s="161" customFormat="1" ht="15.75">
      <c r="A103" s="123"/>
      <c r="B103" s="164"/>
      <c r="C103" s="170" t="s">
        <v>173</v>
      </c>
      <c r="D103" s="171"/>
      <c r="E103" s="172"/>
      <c r="F103" s="159"/>
      <c r="G103" s="159"/>
      <c r="H103" s="160"/>
      <c r="J103" s="162"/>
      <c r="K103" s="162"/>
      <c r="L103" s="163"/>
    </row>
    <row r="104" spans="1:12" s="161" customFormat="1" ht="15.75">
      <c r="A104" s="123"/>
      <c r="B104" s="164"/>
      <c r="C104" s="173" t="s">
        <v>85</v>
      </c>
      <c r="D104" s="171"/>
      <c r="E104" s="172"/>
      <c r="F104" s="159"/>
      <c r="G104" s="159"/>
      <c r="H104" s="160"/>
      <c r="J104" s="162"/>
      <c r="K104" s="162"/>
      <c r="L104" s="163"/>
    </row>
    <row r="105" spans="1:12" s="161" customFormat="1" ht="15.75">
      <c r="A105" s="123"/>
      <c r="B105" s="164"/>
      <c r="C105" s="173" t="s">
        <v>145</v>
      </c>
      <c r="D105" s="171" t="s">
        <v>1</v>
      </c>
      <c r="E105" s="172">
        <v>50</v>
      </c>
      <c r="F105" s="159"/>
      <c r="G105" s="159">
        <f>E105*F105</f>
        <v>0</v>
      </c>
      <c r="H105" s="160"/>
      <c r="J105" s="162"/>
      <c r="K105" s="162"/>
      <c r="L105" s="163"/>
    </row>
    <row r="106" spans="1:12" s="161" customFormat="1" ht="15.75">
      <c r="A106" s="123"/>
      <c r="B106" s="164"/>
      <c r="C106" s="173"/>
      <c r="D106" s="171"/>
      <c r="E106" s="172"/>
      <c r="F106" s="159"/>
      <c r="G106" s="159"/>
      <c r="H106" s="160"/>
      <c r="J106" s="162"/>
      <c r="K106" s="162"/>
      <c r="L106" s="163"/>
    </row>
    <row r="107" spans="1:12" s="161" customFormat="1" ht="15.75">
      <c r="A107" s="155">
        <v>1</v>
      </c>
      <c r="B107" s="156">
        <f>SUM(A$19:A107)</f>
        <v>3</v>
      </c>
      <c r="C107" s="174" t="s">
        <v>62</v>
      </c>
      <c r="D107" s="131"/>
      <c r="E107" s="131"/>
      <c r="F107" s="159"/>
      <c r="G107" s="159"/>
      <c r="H107" s="160"/>
      <c r="J107" s="162"/>
      <c r="K107" s="162"/>
      <c r="L107" s="163"/>
    </row>
    <row r="108" spans="1:12" s="161" customFormat="1" ht="15.75">
      <c r="A108" s="155"/>
      <c r="B108" s="156"/>
      <c r="C108" s="174" t="s">
        <v>117</v>
      </c>
      <c r="D108" s="131"/>
      <c r="E108" s="131"/>
      <c r="F108" s="159"/>
      <c r="G108" s="159"/>
      <c r="H108" s="160"/>
      <c r="J108" s="162"/>
      <c r="K108" s="162"/>
      <c r="L108" s="163"/>
    </row>
    <row r="109" spans="1:12" s="161" customFormat="1" ht="15.75">
      <c r="A109" s="155"/>
      <c r="B109" s="156"/>
      <c r="C109" s="175" t="s">
        <v>174</v>
      </c>
      <c r="D109" s="131"/>
      <c r="E109" s="131"/>
      <c r="F109" s="159"/>
      <c r="G109" s="159"/>
      <c r="H109" s="160"/>
      <c r="J109" s="162"/>
      <c r="K109" s="162"/>
      <c r="L109" s="163"/>
    </row>
    <row r="110" spans="1:12" s="161" customFormat="1" ht="15.75">
      <c r="A110" s="155"/>
      <c r="B110" s="156"/>
      <c r="C110" s="176"/>
      <c r="D110" s="171"/>
      <c r="E110" s="172"/>
      <c r="F110" s="159"/>
      <c r="G110" s="159"/>
      <c r="H110" s="160"/>
      <c r="J110" s="162"/>
      <c r="K110" s="162"/>
      <c r="L110" s="163"/>
    </row>
    <row r="111" spans="2:7" ht="15.75">
      <c r="B111" s="154"/>
      <c r="C111" s="150" t="s">
        <v>86</v>
      </c>
      <c r="D111" s="131"/>
      <c r="E111" s="131"/>
      <c r="F111" s="159"/>
      <c r="G111" s="159"/>
    </row>
    <row r="112" spans="1:7" ht="15.75">
      <c r="A112" s="155"/>
      <c r="B112" s="156"/>
      <c r="C112" s="124"/>
      <c r="D112" s="131"/>
      <c r="E112" s="131"/>
      <c r="F112" s="159"/>
      <c r="G112" s="159"/>
    </row>
    <row r="113" spans="1:7" ht="15.75">
      <c r="A113" s="155">
        <v>1</v>
      </c>
      <c r="B113" s="156">
        <f>SUM(A$19:A113)</f>
        <v>4</v>
      </c>
      <c r="C113" s="124" t="s">
        <v>605</v>
      </c>
      <c r="D113" s="131"/>
      <c r="E113" s="131"/>
      <c r="F113" s="159"/>
      <c r="G113" s="159"/>
    </row>
    <row r="114" spans="1:7" ht="15.75">
      <c r="A114" s="155"/>
      <c r="B114" s="156"/>
      <c r="C114" s="124" t="s">
        <v>98</v>
      </c>
      <c r="D114" s="131"/>
      <c r="E114" s="131"/>
      <c r="F114" s="159"/>
      <c r="G114" s="159"/>
    </row>
    <row r="115" spans="1:7" ht="15.75">
      <c r="A115" s="155"/>
      <c r="B115" s="156"/>
      <c r="C115" s="124" t="s">
        <v>365</v>
      </c>
      <c r="D115" s="131"/>
      <c r="E115" s="131"/>
      <c r="F115" s="159"/>
      <c r="G115" s="159"/>
    </row>
    <row r="116" spans="2:7" ht="15.75">
      <c r="B116" s="154"/>
      <c r="C116" s="157" t="s">
        <v>322</v>
      </c>
      <c r="D116" s="131" t="s">
        <v>11</v>
      </c>
      <c r="E116" s="131">
        <v>1</v>
      </c>
      <c r="F116" s="159"/>
      <c r="G116" s="159">
        <f>E116*F116</f>
        <v>0</v>
      </c>
    </row>
    <row r="117" spans="2:7" ht="15.75">
      <c r="B117" s="154"/>
      <c r="C117" s="157"/>
      <c r="D117" s="131"/>
      <c r="E117" s="131"/>
      <c r="F117" s="159"/>
      <c r="G117" s="159"/>
    </row>
    <row r="118" spans="1:7" ht="15.75">
      <c r="A118" s="155">
        <v>1</v>
      </c>
      <c r="B118" s="156">
        <f>SUM(A$19:A118)</f>
        <v>5</v>
      </c>
      <c r="C118" s="124" t="s">
        <v>606</v>
      </c>
      <c r="D118" s="131"/>
      <c r="E118" s="131"/>
      <c r="F118" s="159"/>
      <c r="G118" s="159"/>
    </row>
    <row r="119" spans="2:7" ht="15.75">
      <c r="B119" s="154"/>
      <c r="C119" s="124" t="s">
        <v>587</v>
      </c>
      <c r="D119" s="131"/>
      <c r="E119" s="131"/>
      <c r="F119" s="159"/>
      <c r="G119" s="159"/>
    </row>
    <row r="120" spans="2:7" ht="15.75">
      <c r="B120" s="154"/>
      <c r="C120" s="177" t="s">
        <v>321</v>
      </c>
      <c r="D120" s="131" t="s">
        <v>11</v>
      </c>
      <c r="E120" s="131">
        <v>1</v>
      </c>
      <c r="F120" s="159"/>
      <c r="G120" s="159">
        <f>E120*F120</f>
        <v>0</v>
      </c>
    </row>
    <row r="121" spans="2:7" ht="15.75">
      <c r="B121" s="154"/>
      <c r="C121" s="177"/>
      <c r="D121" s="131"/>
      <c r="E121" s="131"/>
      <c r="F121" s="159"/>
      <c r="G121" s="159"/>
    </row>
    <row r="122" spans="1:7" ht="15.75">
      <c r="A122" s="155">
        <v>1</v>
      </c>
      <c r="B122" s="156">
        <f>SUM(A$19:A122)</f>
        <v>6</v>
      </c>
      <c r="C122" s="124" t="s">
        <v>606</v>
      </c>
      <c r="D122" s="131"/>
      <c r="E122" s="131"/>
      <c r="F122" s="159"/>
      <c r="G122" s="159"/>
    </row>
    <row r="123" spans="2:7" ht="15.75">
      <c r="B123" s="154"/>
      <c r="C123" s="124" t="s">
        <v>324</v>
      </c>
      <c r="D123" s="131"/>
      <c r="E123" s="131"/>
      <c r="F123" s="159"/>
      <c r="G123" s="159"/>
    </row>
    <row r="124" spans="2:7" ht="15.75">
      <c r="B124" s="154"/>
      <c r="C124" s="177" t="s">
        <v>323</v>
      </c>
      <c r="D124" s="131" t="s">
        <v>11</v>
      </c>
      <c r="E124" s="131">
        <v>1</v>
      </c>
      <c r="F124" s="159"/>
      <c r="G124" s="159">
        <f>E124*F124</f>
        <v>0</v>
      </c>
    </row>
    <row r="125" spans="2:7" ht="15.75">
      <c r="B125" s="154"/>
      <c r="C125" s="124"/>
      <c r="D125" s="131"/>
      <c r="E125" s="131"/>
      <c r="F125" s="159"/>
      <c r="G125" s="159"/>
    </row>
    <row r="126" spans="1:7" ht="15.75">
      <c r="A126" s="155">
        <v>1</v>
      </c>
      <c r="B126" s="156">
        <f>SUM(A$19:A126)</f>
        <v>7</v>
      </c>
      <c r="C126" s="124" t="s">
        <v>607</v>
      </c>
      <c r="D126" s="131"/>
      <c r="E126" s="131"/>
      <c r="F126" s="159"/>
      <c r="G126" s="159"/>
    </row>
    <row r="127" spans="1:7" ht="15.75">
      <c r="A127" s="155"/>
      <c r="B127" s="156"/>
      <c r="C127" s="124" t="s">
        <v>95</v>
      </c>
      <c r="D127" s="125"/>
      <c r="E127" s="125"/>
      <c r="F127" s="125"/>
      <c r="G127" s="125"/>
    </row>
    <row r="128" spans="1:7" ht="15.75">
      <c r="A128" s="155"/>
      <c r="B128" s="156"/>
      <c r="C128" s="157" t="s">
        <v>48</v>
      </c>
      <c r="D128" s="131" t="s">
        <v>11</v>
      </c>
      <c r="E128" s="131">
        <v>2</v>
      </c>
      <c r="F128" s="159"/>
      <c r="G128" s="159">
        <f>E128*F128</f>
        <v>0</v>
      </c>
    </row>
    <row r="129" spans="2:7" ht="15.75">
      <c r="B129" s="154"/>
      <c r="C129" s="124"/>
      <c r="D129" s="131"/>
      <c r="E129" s="131"/>
      <c r="F129" s="159"/>
      <c r="G129" s="159"/>
    </row>
    <row r="130" spans="1:7" ht="15.75">
      <c r="A130" s="155">
        <v>1</v>
      </c>
      <c r="B130" s="156">
        <f>SUM(A$19:A130)</f>
        <v>8</v>
      </c>
      <c r="C130" s="124" t="s">
        <v>608</v>
      </c>
      <c r="D130" s="131"/>
      <c r="E130" s="131"/>
      <c r="F130" s="159"/>
      <c r="G130" s="159"/>
    </row>
    <row r="131" spans="2:7" ht="15.75">
      <c r="B131" s="154"/>
      <c r="C131" s="124" t="s">
        <v>175</v>
      </c>
      <c r="D131" s="125"/>
      <c r="E131" s="125"/>
      <c r="F131" s="125"/>
      <c r="G131" s="125"/>
    </row>
    <row r="132" spans="2:7" ht="15.75">
      <c r="B132" s="154"/>
      <c r="C132" s="157" t="s">
        <v>49</v>
      </c>
      <c r="D132" s="131" t="s">
        <v>11</v>
      </c>
      <c r="E132" s="131">
        <v>3</v>
      </c>
      <c r="F132" s="159"/>
      <c r="G132" s="159">
        <f>E132*F132</f>
        <v>0</v>
      </c>
    </row>
    <row r="133" spans="2:7" ht="15.75">
      <c r="B133" s="154"/>
      <c r="C133" s="124"/>
      <c r="D133" s="131"/>
      <c r="E133" s="131"/>
      <c r="F133" s="159"/>
      <c r="G133" s="159"/>
    </row>
    <row r="134" spans="1:7" ht="15.75">
      <c r="A134" s="155">
        <v>1</v>
      </c>
      <c r="B134" s="156">
        <f>SUM(A$19:A134)</f>
        <v>9</v>
      </c>
      <c r="C134" s="124" t="s">
        <v>609</v>
      </c>
      <c r="D134" s="131"/>
      <c r="E134" s="131"/>
      <c r="F134" s="159"/>
      <c r="G134" s="159"/>
    </row>
    <row r="135" spans="2:7" ht="15.75">
      <c r="B135" s="154"/>
      <c r="C135" s="124" t="s">
        <v>176</v>
      </c>
      <c r="D135" s="131"/>
      <c r="E135" s="131"/>
      <c r="F135" s="159"/>
      <c r="G135" s="159"/>
    </row>
    <row r="136" spans="2:7" ht="15.75">
      <c r="B136" s="154"/>
      <c r="C136" s="124" t="s">
        <v>177</v>
      </c>
      <c r="D136" s="131"/>
      <c r="E136" s="131"/>
      <c r="F136" s="159"/>
      <c r="G136" s="159"/>
    </row>
    <row r="137" spans="2:7" ht="15.75">
      <c r="B137" s="154"/>
      <c r="C137" s="124" t="s">
        <v>88</v>
      </c>
      <c r="D137" s="131"/>
      <c r="E137" s="131"/>
      <c r="F137" s="159"/>
      <c r="G137" s="159"/>
    </row>
    <row r="138" spans="2:7" ht="15.75">
      <c r="B138" s="154"/>
      <c r="C138" s="124" t="s">
        <v>89</v>
      </c>
      <c r="D138" s="131"/>
      <c r="E138" s="131"/>
      <c r="F138" s="159"/>
      <c r="G138" s="159"/>
    </row>
    <row r="139" spans="2:7" ht="15.75">
      <c r="B139" s="154"/>
      <c r="C139" s="124" t="s">
        <v>90</v>
      </c>
      <c r="D139" s="131"/>
      <c r="E139" s="131"/>
      <c r="F139" s="159"/>
      <c r="G139" s="159"/>
    </row>
    <row r="140" spans="2:7" ht="15.75">
      <c r="B140" s="154"/>
      <c r="C140" s="157" t="s">
        <v>50</v>
      </c>
      <c r="D140" s="131" t="s">
        <v>11</v>
      </c>
      <c r="E140" s="131">
        <v>3</v>
      </c>
      <c r="F140" s="159"/>
      <c r="G140" s="159">
        <f>E140*F140</f>
        <v>0</v>
      </c>
    </row>
    <row r="141" spans="2:7" ht="15.75">
      <c r="B141" s="154"/>
      <c r="C141" s="157"/>
      <c r="D141" s="131"/>
      <c r="E141" s="131"/>
      <c r="F141" s="159"/>
      <c r="G141" s="159"/>
    </row>
    <row r="142" spans="1:7" ht="15.75">
      <c r="A142" s="155">
        <v>1</v>
      </c>
      <c r="B142" s="156">
        <f>SUM(A$19:A142)</f>
        <v>10</v>
      </c>
      <c r="C142" s="124" t="s">
        <v>610</v>
      </c>
      <c r="D142" s="131"/>
      <c r="E142" s="131"/>
      <c r="F142" s="159"/>
      <c r="G142" s="159"/>
    </row>
    <row r="143" spans="2:7" ht="15.75">
      <c r="B143" s="154"/>
      <c r="C143" s="124" t="s">
        <v>96</v>
      </c>
      <c r="D143" s="131"/>
      <c r="E143" s="131"/>
      <c r="F143" s="159"/>
      <c r="G143" s="159"/>
    </row>
    <row r="144" spans="2:7" ht="15.75">
      <c r="B144" s="154"/>
      <c r="C144" s="157" t="s">
        <v>178</v>
      </c>
      <c r="D144" s="131" t="s">
        <v>11</v>
      </c>
      <c r="E144" s="131">
        <v>2</v>
      </c>
      <c r="F144" s="159"/>
      <c r="G144" s="159">
        <f>E144*F144</f>
        <v>0</v>
      </c>
    </row>
    <row r="145" spans="2:7" ht="15.75">
      <c r="B145" s="154"/>
      <c r="C145" s="124"/>
      <c r="D145" s="131"/>
      <c r="E145" s="131"/>
      <c r="F145" s="159"/>
      <c r="G145" s="159"/>
    </row>
    <row r="146" spans="1:7" ht="15.75">
      <c r="A146" s="155">
        <v>1</v>
      </c>
      <c r="B146" s="156">
        <f>SUM(A$19:A146)</f>
        <v>11</v>
      </c>
      <c r="C146" s="124" t="s">
        <v>611</v>
      </c>
      <c r="D146" s="131"/>
      <c r="E146" s="131"/>
      <c r="F146" s="159"/>
      <c r="G146" s="159"/>
    </row>
    <row r="147" spans="2:7" ht="15.75">
      <c r="B147" s="154"/>
      <c r="C147" s="124" t="s">
        <v>95</v>
      </c>
      <c r="D147" s="131"/>
      <c r="E147" s="131"/>
      <c r="F147" s="159"/>
      <c r="G147" s="159"/>
    </row>
    <row r="148" spans="2:7" ht="15.75">
      <c r="B148" s="154"/>
      <c r="C148" s="157" t="s">
        <v>52</v>
      </c>
      <c r="D148" s="131" t="s">
        <v>11</v>
      </c>
      <c r="E148" s="131">
        <v>1</v>
      </c>
      <c r="F148" s="159"/>
      <c r="G148" s="159">
        <f>E148*F148</f>
        <v>0</v>
      </c>
    </row>
    <row r="149" spans="2:7" ht="15.75">
      <c r="B149" s="154"/>
      <c r="C149" s="124"/>
      <c r="D149" s="131"/>
      <c r="E149" s="131"/>
      <c r="F149" s="159"/>
      <c r="G149" s="159"/>
    </row>
    <row r="150" spans="1:7" ht="15.75">
      <c r="A150" s="155">
        <v>1</v>
      </c>
      <c r="B150" s="156">
        <f>SUM(A$19:A150)</f>
        <v>12</v>
      </c>
      <c r="C150" s="124" t="s">
        <v>612</v>
      </c>
      <c r="D150" s="131"/>
      <c r="E150" s="131"/>
      <c r="F150" s="159"/>
      <c r="G150" s="159"/>
    </row>
    <row r="151" spans="2:7" ht="15.75">
      <c r="B151" s="154"/>
      <c r="C151" s="124" t="s">
        <v>94</v>
      </c>
      <c r="D151" s="131"/>
      <c r="E151" s="131"/>
      <c r="F151" s="159"/>
      <c r="G151" s="159"/>
    </row>
    <row r="152" spans="2:7" ht="15.75">
      <c r="B152" s="154"/>
      <c r="C152" s="157" t="s">
        <v>51</v>
      </c>
      <c r="D152" s="131" t="s">
        <v>11</v>
      </c>
      <c r="E152" s="131">
        <v>2</v>
      </c>
      <c r="F152" s="159"/>
      <c r="G152" s="159">
        <f>E152*F152</f>
        <v>0</v>
      </c>
    </row>
    <row r="153" spans="2:7" ht="16.5" customHeight="1">
      <c r="B153" s="154"/>
      <c r="C153" s="124"/>
      <c r="D153" s="131"/>
      <c r="E153" s="131"/>
      <c r="F153" s="159"/>
      <c r="G153" s="159"/>
    </row>
    <row r="154" spans="1:7" ht="16.5" customHeight="1">
      <c r="A154" s="155">
        <v>1</v>
      </c>
      <c r="B154" s="156">
        <f>SUM(A$19:A154)</f>
        <v>13</v>
      </c>
      <c r="C154" s="124" t="s">
        <v>613</v>
      </c>
      <c r="D154" s="131"/>
      <c r="E154" s="131"/>
      <c r="F154" s="159"/>
      <c r="G154" s="159"/>
    </row>
    <row r="155" spans="1:7" ht="16.5" customHeight="1">
      <c r="A155" s="155"/>
      <c r="B155" s="156"/>
      <c r="C155" s="124" t="s">
        <v>100</v>
      </c>
      <c r="D155" s="131"/>
      <c r="E155" s="131"/>
      <c r="F155" s="159"/>
      <c r="G155" s="159"/>
    </row>
    <row r="156" spans="1:7" ht="16.5" customHeight="1">
      <c r="A156" s="155"/>
      <c r="B156" s="156"/>
      <c r="C156" s="124" t="s">
        <v>614</v>
      </c>
      <c r="D156" s="131"/>
      <c r="E156" s="131"/>
      <c r="F156" s="159"/>
      <c r="G156" s="159"/>
    </row>
    <row r="157" spans="2:7" ht="16.5" customHeight="1">
      <c r="B157" s="154"/>
      <c r="C157" s="157" t="s">
        <v>146</v>
      </c>
      <c r="D157" s="131" t="s">
        <v>11</v>
      </c>
      <c r="E157" s="131">
        <v>1</v>
      </c>
      <c r="F157" s="159"/>
      <c r="G157" s="159">
        <f>E157*F157</f>
        <v>0</v>
      </c>
    </row>
    <row r="158" spans="2:7" ht="16.5" customHeight="1">
      <c r="B158" s="154"/>
      <c r="C158" s="157" t="s">
        <v>179</v>
      </c>
      <c r="D158" s="131" t="s">
        <v>11</v>
      </c>
      <c r="E158" s="131">
        <v>1</v>
      </c>
      <c r="F158" s="159"/>
      <c r="G158" s="159">
        <f>E158*F158</f>
        <v>0</v>
      </c>
    </row>
    <row r="159" spans="2:7" ht="16.5" customHeight="1">
      <c r="B159" s="154"/>
      <c r="C159" s="124"/>
      <c r="D159" s="131"/>
      <c r="E159" s="131"/>
      <c r="F159" s="159"/>
      <c r="G159" s="159"/>
    </row>
    <row r="160" spans="1:7" ht="16.5" customHeight="1">
      <c r="A160" s="155">
        <v>1</v>
      </c>
      <c r="B160" s="156">
        <f>SUM(A$19:A160)</f>
        <v>14</v>
      </c>
      <c r="C160" s="157" t="s">
        <v>615</v>
      </c>
      <c r="D160" s="131"/>
      <c r="E160" s="131"/>
      <c r="F160" s="159"/>
      <c r="G160" s="159"/>
    </row>
    <row r="161" spans="1:7" ht="16.5" customHeight="1">
      <c r="A161" s="155"/>
      <c r="B161" s="156"/>
      <c r="C161" s="124" t="s">
        <v>97</v>
      </c>
      <c r="D161" s="131"/>
      <c r="E161" s="131"/>
      <c r="F161" s="159"/>
      <c r="G161" s="159"/>
    </row>
    <row r="162" spans="2:7" ht="16.5" customHeight="1">
      <c r="B162" s="154"/>
      <c r="C162" s="124" t="s">
        <v>366</v>
      </c>
      <c r="D162" s="131"/>
      <c r="E162" s="131"/>
      <c r="F162" s="159"/>
      <c r="G162" s="159"/>
    </row>
    <row r="163" spans="2:7" ht="16.5" customHeight="1">
      <c r="B163" s="154"/>
      <c r="C163" s="124" t="s">
        <v>367</v>
      </c>
      <c r="D163" s="131"/>
      <c r="E163" s="131"/>
      <c r="F163" s="159"/>
      <c r="G163" s="159"/>
    </row>
    <row r="164" spans="2:7" ht="15.75">
      <c r="B164" s="154"/>
      <c r="C164" s="124" t="s">
        <v>91</v>
      </c>
      <c r="D164" s="131"/>
      <c r="E164" s="131"/>
      <c r="F164" s="159"/>
      <c r="G164" s="159"/>
    </row>
    <row r="165" spans="2:7" ht="15.75">
      <c r="B165" s="154"/>
      <c r="C165" s="124" t="s">
        <v>92</v>
      </c>
      <c r="D165" s="131"/>
      <c r="E165" s="131"/>
      <c r="F165" s="159"/>
      <c r="G165" s="159"/>
    </row>
    <row r="166" spans="2:7" ht="15.75">
      <c r="B166" s="154"/>
      <c r="C166" s="157" t="s">
        <v>93</v>
      </c>
      <c r="D166" s="131" t="s">
        <v>11</v>
      </c>
      <c r="E166" s="131">
        <v>1</v>
      </c>
      <c r="F166" s="159"/>
      <c r="G166" s="159">
        <f>E166*F166</f>
        <v>0</v>
      </c>
    </row>
    <row r="167" spans="2:7" ht="15.75">
      <c r="B167" s="154"/>
      <c r="C167" s="124"/>
      <c r="D167" s="131"/>
      <c r="E167" s="131"/>
      <c r="F167" s="159"/>
      <c r="G167" s="159"/>
    </row>
    <row r="168" spans="1:7" ht="15.75">
      <c r="A168" s="155">
        <v>1</v>
      </c>
      <c r="B168" s="156">
        <f>SUM(A$19:A168)</f>
        <v>15</v>
      </c>
      <c r="C168" s="157" t="s">
        <v>616</v>
      </c>
      <c r="D168" s="131"/>
      <c r="E168" s="131"/>
      <c r="F168" s="159"/>
      <c r="G168" s="159"/>
    </row>
    <row r="169" spans="2:7" ht="15.75">
      <c r="B169" s="154"/>
      <c r="C169" s="157" t="s">
        <v>617</v>
      </c>
      <c r="D169" s="131" t="s">
        <v>11</v>
      </c>
      <c r="E169" s="131">
        <v>1</v>
      </c>
      <c r="F169" s="159"/>
      <c r="G169" s="159">
        <f>E169*F169</f>
        <v>0</v>
      </c>
    </row>
    <row r="170" spans="1:7" ht="15.75">
      <c r="A170" s="155"/>
      <c r="B170" s="156"/>
      <c r="C170" s="157"/>
      <c r="D170" s="131"/>
      <c r="E170" s="131"/>
      <c r="F170" s="159"/>
      <c r="G170" s="159"/>
    </row>
    <row r="171" spans="1:7" ht="15.75">
      <c r="A171" s="155">
        <v>1</v>
      </c>
      <c r="B171" s="156">
        <f>SUM(A$19:A171)</f>
        <v>16</v>
      </c>
      <c r="C171" s="157" t="s">
        <v>688</v>
      </c>
      <c r="D171" s="131"/>
      <c r="E171" s="131"/>
      <c r="F171" s="159"/>
      <c r="G171" s="159"/>
    </row>
    <row r="172" spans="2:7" ht="15.75">
      <c r="B172" s="154"/>
      <c r="C172" s="157" t="s">
        <v>678</v>
      </c>
      <c r="D172" s="131"/>
      <c r="E172" s="131"/>
      <c r="F172" s="159"/>
      <c r="G172" s="159"/>
    </row>
    <row r="173" spans="2:7" ht="15.75">
      <c r="B173" s="154"/>
      <c r="C173" s="157"/>
      <c r="D173" s="131"/>
      <c r="E173" s="131"/>
      <c r="F173" s="159"/>
      <c r="G173" s="159"/>
    </row>
    <row r="174" spans="1:7" ht="15.75">
      <c r="A174" s="155">
        <v>1</v>
      </c>
      <c r="B174" s="156">
        <f>SUM(A$19:A174)</f>
        <v>17</v>
      </c>
      <c r="C174" s="157" t="s">
        <v>618</v>
      </c>
      <c r="D174" s="131"/>
      <c r="E174" s="131"/>
      <c r="F174" s="159"/>
      <c r="G174" s="159"/>
    </row>
    <row r="175" spans="2:7" ht="15.75">
      <c r="B175" s="154"/>
      <c r="C175" s="157" t="s">
        <v>147</v>
      </c>
      <c r="D175" s="131" t="s">
        <v>11</v>
      </c>
      <c r="E175" s="131">
        <v>1</v>
      </c>
      <c r="F175" s="159"/>
      <c r="G175" s="159">
        <f>E175*F175</f>
        <v>0</v>
      </c>
    </row>
    <row r="176" spans="2:7" ht="15.75">
      <c r="B176" s="154"/>
      <c r="C176" s="157"/>
      <c r="D176" s="131"/>
      <c r="E176" s="131"/>
      <c r="F176" s="159"/>
      <c r="G176" s="159"/>
    </row>
    <row r="177" spans="1:7" ht="15.75">
      <c r="A177" s="155">
        <v>1</v>
      </c>
      <c r="B177" s="156">
        <f>SUM(A$19:A177)</f>
        <v>18</v>
      </c>
      <c r="C177" s="157" t="s">
        <v>619</v>
      </c>
      <c r="D177" s="131"/>
      <c r="E177" s="131"/>
      <c r="F177" s="159"/>
      <c r="G177" s="159"/>
    </row>
    <row r="178" spans="2:7" ht="15.75">
      <c r="B178" s="154"/>
      <c r="C178" s="157" t="s">
        <v>180</v>
      </c>
      <c r="D178" s="131" t="s">
        <v>11</v>
      </c>
      <c r="E178" s="131">
        <v>2</v>
      </c>
      <c r="F178" s="159"/>
      <c r="G178" s="159">
        <f>E178*F178</f>
        <v>0</v>
      </c>
    </row>
    <row r="179" spans="2:7" ht="15.75">
      <c r="B179" s="154"/>
      <c r="C179" s="157"/>
      <c r="D179" s="131"/>
      <c r="E179" s="131"/>
      <c r="F179" s="159"/>
      <c r="G179" s="159"/>
    </row>
    <row r="180" spans="1:7" ht="15.75">
      <c r="A180" s="155">
        <v>1</v>
      </c>
      <c r="B180" s="156">
        <f>SUM(A$19:A180)</f>
        <v>19</v>
      </c>
      <c r="C180" s="157" t="s">
        <v>620</v>
      </c>
      <c r="D180" s="131"/>
      <c r="E180" s="131"/>
      <c r="F180" s="159"/>
      <c r="G180" s="159"/>
    </row>
    <row r="181" spans="2:7" ht="15.75">
      <c r="B181" s="154"/>
      <c r="C181" s="157" t="s">
        <v>181</v>
      </c>
      <c r="D181" s="131" t="s">
        <v>11</v>
      </c>
      <c r="E181" s="131">
        <v>1</v>
      </c>
      <c r="F181" s="159"/>
      <c r="G181" s="159">
        <f>E181*F181</f>
        <v>0</v>
      </c>
    </row>
    <row r="182" spans="2:7" ht="15.75">
      <c r="B182" s="154"/>
      <c r="C182" s="157"/>
      <c r="D182" s="131"/>
      <c r="E182" s="131"/>
      <c r="F182" s="159"/>
      <c r="G182" s="159"/>
    </row>
    <row r="183" spans="1:7" ht="15.75">
      <c r="A183" s="155">
        <v>1</v>
      </c>
      <c r="B183" s="156">
        <f>SUM(A$19:A183)</f>
        <v>20</v>
      </c>
      <c r="C183" s="124" t="s">
        <v>621</v>
      </c>
      <c r="D183" s="131"/>
      <c r="E183" s="131"/>
      <c r="F183" s="159"/>
      <c r="G183" s="159"/>
    </row>
    <row r="184" spans="1:7" ht="15.75">
      <c r="A184" s="155"/>
      <c r="B184" s="156"/>
      <c r="C184" s="157" t="s">
        <v>38</v>
      </c>
      <c r="D184" s="131" t="s">
        <v>11</v>
      </c>
      <c r="E184" s="131">
        <v>1</v>
      </c>
      <c r="F184" s="159"/>
      <c r="G184" s="159">
        <f>E184*F184</f>
        <v>0</v>
      </c>
    </row>
    <row r="185" spans="1:7" ht="15.75">
      <c r="A185" s="155"/>
      <c r="B185" s="156"/>
      <c r="C185" s="157" t="s">
        <v>39</v>
      </c>
      <c r="D185" s="131"/>
      <c r="E185" s="131"/>
      <c r="F185" s="159"/>
      <c r="G185" s="159"/>
    </row>
    <row r="186" spans="1:7" ht="15.75">
      <c r="A186" s="155"/>
      <c r="B186" s="156"/>
      <c r="C186" s="157" t="s">
        <v>40</v>
      </c>
      <c r="D186" s="131" t="s">
        <v>11</v>
      </c>
      <c r="E186" s="131">
        <v>1</v>
      </c>
      <c r="F186" s="159"/>
      <c r="G186" s="159">
        <f>E186*F186</f>
        <v>0</v>
      </c>
    </row>
    <row r="187" spans="1:7" ht="15.75">
      <c r="A187" s="155"/>
      <c r="B187" s="156"/>
      <c r="C187" s="157" t="s">
        <v>302</v>
      </c>
      <c r="D187" s="131" t="s">
        <v>11</v>
      </c>
      <c r="E187" s="131">
        <v>1</v>
      </c>
      <c r="F187" s="159"/>
      <c r="G187" s="159">
        <f>E187*F187</f>
        <v>0</v>
      </c>
    </row>
    <row r="188" spans="1:7" ht="15.75">
      <c r="A188" s="155"/>
      <c r="B188" s="156"/>
      <c r="C188" s="157" t="s">
        <v>41</v>
      </c>
      <c r="D188" s="131" t="s">
        <v>11</v>
      </c>
      <c r="E188" s="131">
        <v>1</v>
      </c>
      <c r="F188" s="159"/>
      <c r="G188" s="159">
        <f>E188*F188</f>
        <v>0</v>
      </c>
    </row>
    <row r="189" spans="1:7" ht="15.75">
      <c r="A189" s="155"/>
      <c r="B189" s="156"/>
      <c r="C189" s="157" t="s">
        <v>42</v>
      </c>
      <c r="D189" s="131" t="s">
        <v>11</v>
      </c>
      <c r="E189" s="131">
        <v>3</v>
      </c>
      <c r="F189" s="159"/>
      <c r="G189" s="159">
        <f>E189*F189</f>
        <v>0</v>
      </c>
    </row>
    <row r="190" spans="1:7" ht="15.75" customHeight="1">
      <c r="A190" s="155"/>
      <c r="B190" s="156"/>
      <c r="C190" s="157" t="s">
        <v>53</v>
      </c>
      <c r="D190" s="131" t="s">
        <v>11</v>
      </c>
      <c r="E190" s="131">
        <v>1</v>
      </c>
      <c r="F190" s="159"/>
      <c r="G190" s="159">
        <f>E190*F190</f>
        <v>0</v>
      </c>
    </row>
    <row r="191" spans="1:7" ht="15.75" customHeight="1">
      <c r="A191" s="155"/>
      <c r="B191" s="156"/>
      <c r="C191" s="157"/>
      <c r="D191" s="131"/>
      <c r="E191" s="131"/>
      <c r="F191" s="159"/>
      <c r="G191" s="159"/>
    </row>
    <row r="192" spans="1:7" ht="15.75" customHeight="1">
      <c r="A192" s="155">
        <v>1</v>
      </c>
      <c r="B192" s="156">
        <f>SUM(A$19:A192)</f>
        <v>21</v>
      </c>
      <c r="C192" s="157" t="s">
        <v>622</v>
      </c>
      <c r="D192" s="131"/>
      <c r="E192" s="131"/>
      <c r="F192" s="159"/>
      <c r="G192" s="159"/>
    </row>
    <row r="193" spans="1:7" ht="15.75" customHeight="1">
      <c r="A193" s="155"/>
      <c r="B193" s="156"/>
      <c r="C193" s="124" t="s">
        <v>101</v>
      </c>
      <c r="D193" s="131"/>
      <c r="E193" s="131"/>
      <c r="F193" s="159"/>
      <c r="G193" s="159"/>
    </row>
    <row r="194" spans="1:7" ht="15.75" customHeight="1">
      <c r="A194" s="155"/>
      <c r="B194" s="156"/>
      <c r="C194" s="124" t="s">
        <v>102</v>
      </c>
      <c r="D194" s="131"/>
      <c r="E194" s="131"/>
      <c r="F194" s="159"/>
      <c r="G194" s="159"/>
    </row>
    <row r="195" spans="1:7" ht="15.75" customHeight="1">
      <c r="A195" s="155"/>
      <c r="B195" s="156"/>
      <c r="C195" s="124" t="s">
        <v>103</v>
      </c>
      <c r="D195" s="131"/>
      <c r="E195" s="131"/>
      <c r="F195" s="159"/>
      <c r="G195" s="159"/>
    </row>
    <row r="196" spans="1:7" ht="15.75">
      <c r="A196" s="155"/>
      <c r="B196" s="156"/>
      <c r="C196" s="157" t="s">
        <v>104</v>
      </c>
      <c r="D196" s="131" t="s">
        <v>11</v>
      </c>
      <c r="E196" s="131">
        <v>1</v>
      </c>
      <c r="F196" s="159"/>
      <c r="G196" s="159">
        <f>E196*F196</f>
        <v>0</v>
      </c>
    </row>
    <row r="197" spans="1:7" ht="15.75">
      <c r="A197" s="155"/>
      <c r="B197" s="156"/>
      <c r="C197" s="157" t="s">
        <v>117</v>
      </c>
      <c r="D197" s="131"/>
      <c r="E197" s="131"/>
      <c r="F197" s="159"/>
      <c r="G197" s="159"/>
    </row>
    <row r="198" spans="1:7" ht="15.75">
      <c r="A198" s="155"/>
      <c r="B198" s="156"/>
      <c r="C198" s="124" t="s">
        <v>623</v>
      </c>
      <c r="D198" s="131"/>
      <c r="E198" s="131"/>
      <c r="F198" s="159"/>
      <c r="G198" s="159"/>
    </row>
    <row r="199" spans="1:7" ht="15.75">
      <c r="A199" s="155"/>
      <c r="B199" s="156"/>
      <c r="C199" s="124" t="s">
        <v>624</v>
      </c>
      <c r="D199" s="131"/>
      <c r="E199" s="131"/>
      <c r="F199" s="159"/>
      <c r="G199" s="159"/>
    </row>
    <row r="200" spans="1:7" ht="15.75">
      <c r="A200" s="155"/>
      <c r="B200" s="156"/>
      <c r="C200" s="124"/>
      <c r="D200" s="131"/>
      <c r="E200" s="131"/>
      <c r="F200" s="159"/>
      <c r="G200" s="159"/>
    </row>
    <row r="201" spans="1:7" ht="15.75">
      <c r="A201" s="155">
        <v>1</v>
      </c>
      <c r="B201" s="156">
        <f>SUM(A$19:A201)</f>
        <v>22</v>
      </c>
      <c r="C201" s="157" t="s">
        <v>63</v>
      </c>
      <c r="D201" s="131"/>
      <c r="E201" s="131"/>
      <c r="F201" s="159"/>
      <c r="G201" s="159"/>
    </row>
    <row r="202" spans="1:7" ht="15.75">
      <c r="A202" s="155"/>
      <c r="B202" s="156"/>
      <c r="C202" s="124" t="s">
        <v>99</v>
      </c>
      <c r="D202" s="131"/>
      <c r="E202" s="131"/>
      <c r="F202" s="159"/>
      <c r="G202" s="159"/>
    </row>
    <row r="203" spans="1:7" ht="15.75">
      <c r="A203" s="155"/>
      <c r="B203" s="156"/>
      <c r="C203" s="157" t="s">
        <v>64</v>
      </c>
      <c r="D203" s="131"/>
      <c r="E203" s="131"/>
      <c r="F203" s="159"/>
      <c r="G203" s="159"/>
    </row>
    <row r="204" spans="1:7" ht="15.75">
      <c r="A204" s="155"/>
      <c r="B204" s="156"/>
      <c r="C204" s="124"/>
      <c r="D204" s="131"/>
      <c r="E204" s="131"/>
      <c r="F204" s="159"/>
      <c r="G204" s="159"/>
    </row>
    <row r="205" spans="1:12" s="161" customFormat="1" ht="15.75">
      <c r="A205" s="123"/>
      <c r="B205" s="154"/>
      <c r="C205" s="150" t="s">
        <v>105</v>
      </c>
      <c r="D205" s="131"/>
      <c r="E205" s="131"/>
      <c r="F205" s="159"/>
      <c r="G205" s="159"/>
      <c r="H205" s="160"/>
      <c r="J205" s="162"/>
      <c r="K205" s="162"/>
      <c r="L205" s="163"/>
    </row>
    <row r="206" spans="1:12" s="161" customFormat="1" ht="15.75">
      <c r="A206" s="155"/>
      <c r="B206" s="156"/>
      <c r="C206" s="178"/>
      <c r="D206" s="131"/>
      <c r="E206" s="131"/>
      <c r="F206" s="159"/>
      <c r="G206" s="159"/>
      <c r="H206" s="160"/>
      <c r="J206" s="162"/>
      <c r="K206" s="162"/>
      <c r="L206" s="163"/>
    </row>
    <row r="207" spans="1:12" s="161" customFormat="1" ht="15.75">
      <c r="A207" s="155">
        <v>1</v>
      </c>
      <c r="B207" s="156">
        <f>SUM(A$19:A207)</f>
        <v>23</v>
      </c>
      <c r="C207" s="179" t="s">
        <v>625</v>
      </c>
      <c r="D207" s="131"/>
      <c r="E207" s="131"/>
      <c r="F207" s="159"/>
      <c r="G207" s="159"/>
      <c r="H207" s="160"/>
      <c r="J207" s="162"/>
      <c r="K207" s="162"/>
      <c r="L207" s="163"/>
    </row>
    <row r="208" spans="1:12" s="161" customFormat="1" ht="15.75">
      <c r="A208" s="123"/>
      <c r="B208" s="154"/>
      <c r="C208" s="179" t="s">
        <v>148</v>
      </c>
      <c r="D208" s="131"/>
      <c r="E208" s="131"/>
      <c r="F208" s="159"/>
      <c r="G208" s="159"/>
      <c r="H208" s="160"/>
      <c r="J208" s="162"/>
      <c r="K208" s="162"/>
      <c r="L208" s="163"/>
    </row>
    <row r="209" spans="1:12" s="161" customFormat="1" ht="15.75">
      <c r="A209" s="123"/>
      <c r="B209" s="154"/>
      <c r="C209" s="179" t="s">
        <v>59</v>
      </c>
      <c r="D209" s="131" t="s">
        <v>1</v>
      </c>
      <c r="E209" s="131">
        <f>250*1.1</f>
        <v>275</v>
      </c>
      <c r="F209" s="159"/>
      <c r="G209" s="159">
        <f>E209*F209</f>
        <v>0</v>
      </c>
      <c r="H209" s="160"/>
      <c r="J209" s="162"/>
      <c r="K209" s="162"/>
      <c r="L209" s="163"/>
    </row>
    <row r="210" spans="1:12" s="161" customFormat="1" ht="15.75">
      <c r="A210" s="123"/>
      <c r="B210" s="154"/>
      <c r="C210" s="124"/>
      <c r="D210" s="131"/>
      <c r="E210" s="131"/>
      <c r="F210" s="159"/>
      <c r="G210" s="159"/>
      <c r="H210" s="160"/>
      <c r="J210" s="162"/>
      <c r="K210" s="162"/>
      <c r="L210" s="163"/>
    </row>
    <row r="211" spans="1:12" s="161" customFormat="1" ht="15.75">
      <c r="A211" s="155">
        <v>1</v>
      </c>
      <c r="B211" s="156">
        <f>SUM(A$19:A211)</f>
        <v>24</v>
      </c>
      <c r="C211" s="180" t="s">
        <v>626</v>
      </c>
      <c r="D211" s="131"/>
      <c r="E211" s="131"/>
      <c r="F211" s="159"/>
      <c r="G211" s="159"/>
      <c r="H211" s="160"/>
      <c r="J211" s="162"/>
      <c r="K211" s="162"/>
      <c r="L211" s="163"/>
    </row>
    <row r="212" spans="1:12" s="161" customFormat="1" ht="15.75">
      <c r="A212" s="123"/>
      <c r="B212" s="154"/>
      <c r="C212" s="179" t="s">
        <v>185</v>
      </c>
      <c r="D212" s="131"/>
      <c r="E212" s="131"/>
      <c r="F212" s="159"/>
      <c r="G212" s="159"/>
      <c r="H212" s="160"/>
      <c r="J212" s="162"/>
      <c r="K212" s="162"/>
      <c r="L212" s="163"/>
    </row>
    <row r="213" spans="1:12" s="161" customFormat="1" ht="15.75">
      <c r="A213" s="123"/>
      <c r="B213" s="154"/>
      <c r="C213" s="179" t="s">
        <v>188</v>
      </c>
      <c r="D213" s="137"/>
      <c r="E213" s="181"/>
      <c r="F213" s="159"/>
      <c r="G213" s="159"/>
      <c r="H213" s="160"/>
      <c r="J213" s="162"/>
      <c r="K213" s="162"/>
      <c r="L213" s="163"/>
    </row>
    <row r="214" spans="1:12" s="161" customFormat="1" ht="15.75">
      <c r="A214" s="123"/>
      <c r="B214" s="154"/>
      <c r="C214" s="182" t="s">
        <v>193</v>
      </c>
      <c r="D214" s="137" t="s">
        <v>10</v>
      </c>
      <c r="E214" s="183">
        <f>25.15*1.25</f>
        <v>31.4375</v>
      </c>
      <c r="F214" s="159"/>
      <c r="G214" s="159">
        <f aca="true" t="shared" si="0" ref="G214:G220">E214*F214</f>
        <v>0</v>
      </c>
      <c r="H214" s="160"/>
      <c r="J214" s="162"/>
      <c r="K214" s="162"/>
      <c r="L214" s="163"/>
    </row>
    <row r="215" spans="1:12" s="161" customFormat="1" ht="15.75">
      <c r="A215" s="123"/>
      <c r="B215" s="154"/>
      <c r="C215" s="182" t="s">
        <v>186</v>
      </c>
      <c r="D215" s="137" t="s">
        <v>10</v>
      </c>
      <c r="E215" s="183">
        <f>(2.6+2)*1.25</f>
        <v>5.75</v>
      </c>
      <c r="F215" s="159"/>
      <c r="G215" s="159">
        <f t="shared" si="0"/>
        <v>0</v>
      </c>
      <c r="H215" s="160"/>
      <c r="J215" s="162"/>
      <c r="K215" s="162"/>
      <c r="L215" s="163"/>
    </row>
    <row r="216" spans="1:12" s="161" customFormat="1" ht="15.75">
      <c r="A216" s="123"/>
      <c r="B216" s="154"/>
      <c r="C216" s="182" t="s">
        <v>37</v>
      </c>
      <c r="D216" s="137" t="s">
        <v>10</v>
      </c>
      <c r="E216" s="183">
        <f>(11.8+12.95)*1.25</f>
        <v>30.9375</v>
      </c>
      <c r="F216" s="159"/>
      <c r="G216" s="159">
        <f t="shared" si="0"/>
        <v>0</v>
      </c>
      <c r="H216" s="160"/>
      <c r="J216" s="162"/>
      <c r="K216" s="162"/>
      <c r="L216" s="163"/>
    </row>
    <row r="217" spans="1:12" s="161" customFormat="1" ht="15.75">
      <c r="A217" s="123"/>
      <c r="B217" s="154"/>
      <c r="C217" s="182" t="s">
        <v>187</v>
      </c>
      <c r="D217" s="137" t="s">
        <v>10</v>
      </c>
      <c r="E217" s="183">
        <f>21.6*1.25</f>
        <v>27</v>
      </c>
      <c r="F217" s="159"/>
      <c r="G217" s="159">
        <f t="shared" si="0"/>
        <v>0</v>
      </c>
      <c r="H217" s="160"/>
      <c r="J217" s="162"/>
      <c r="K217" s="162"/>
      <c r="L217" s="163"/>
    </row>
    <row r="218" spans="1:12" s="161" customFormat="1" ht="15.75">
      <c r="A218" s="123"/>
      <c r="B218" s="154"/>
      <c r="C218" s="182" t="s">
        <v>106</v>
      </c>
      <c r="D218" s="137" t="s">
        <v>10</v>
      </c>
      <c r="E218" s="183">
        <f>(2.65+4.3)*1.25</f>
        <v>8.6875</v>
      </c>
      <c r="F218" s="159"/>
      <c r="G218" s="159">
        <f t="shared" si="0"/>
        <v>0</v>
      </c>
      <c r="H218" s="160"/>
      <c r="J218" s="162"/>
      <c r="K218" s="162"/>
      <c r="L218" s="163"/>
    </row>
    <row r="219" spans="1:12" s="161" customFormat="1" ht="15.75">
      <c r="A219" s="123"/>
      <c r="B219" s="154"/>
      <c r="C219" s="182" t="s">
        <v>107</v>
      </c>
      <c r="D219" s="137" t="s">
        <v>10</v>
      </c>
      <c r="E219" s="183">
        <f>10.65*1.25</f>
        <v>13.3125</v>
      </c>
      <c r="F219" s="159"/>
      <c r="G219" s="159">
        <f t="shared" si="0"/>
        <v>0</v>
      </c>
      <c r="H219" s="160"/>
      <c r="J219" s="162"/>
      <c r="K219" s="162"/>
      <c r="L219" s="163"/>
    </row>
    <row r="220" spans="1:12" s="161" customFormat="1" ht="15.75">
      <c r="A220" s="123"/>
      <c r="B220" s="154"/>
      <c r="C220" s="182" t="s">
        <v>108</v>
      </c>
      <c r="D220" s="137" t="s">
        <v>10</v>
      </c>
      <c r="E220" s="184">
        <f>(1.8+3.45)*1.25+2.5</f>
        <v>9.0625</v>
      </c>
      <c r="F220" s="159"/>
      <c r="G220" s="159">
        <f t="shared" si="0"/>
        <v>0</v>
      </c>
      <c r="H220" s="160"/>
      <c r="J220" s="162"/>
      <c r="K220" s="162"/>
      <c r="L220" s="163"/>
    </row>
    <row r="221" spans="1:12" s="161" customFormat="1" ht="15.75">
      <c r="A221" s="123"/>
      <c r="B221" s="154"/>
      <c r="C221" s="185" t="s">
        <v>192</v>
      </c>
      <c r="D221" s="137"/>
      <c r="E221" s="183">
        <f>SUM(E214:E220)</f>
        <v>126.1875</v>
      </c>
      <c r="F221" s="159"/>
      <c r="H221" s="160"/>
      <c r="J221" s="162"/>
      <c r="K221" s="162"/>
      <c r="L221" s="163"/>
    </row>
    <row r="222" spans="1:12" s="161" customFormat="1" ht="15.75">
      <c r="A222" s="123"/>
      <c r="B222" s="154"/>
      <c r="C222" s="182"/>
      <c r="D222" s="137"/>
      <c r="E222" s="183"/>
      <c r="F222" s="159"/>
      <c r="G222" s="159"/>
      <c r="H222" s="160"/>
      <c r="J222" s="162"/>
      <c r="K222" s="162"/>
      <c r="L222" s="163"/>
    </row>
    <row r="223" spans="1:12" s="161" customFormat="1" ht="15.75">
      <c r="A223" s="155">
        <v>1</v>
      </c>
      <c r="B223" s="156">
        <f>SUM(A$19:A223)</f>
        <v>25</v>
      </c>
      <c r="C223" s="182" t="s">
        <v>627</v>
      </c>
      <c r="D223" s="131"/>
      <c r="E223" s="131"/>
      <c r="F223" s="159"/>
      <c r="G223" s="159"/>
      <c r="H223" s="160"/>
      <c r="J223" s="162"/>
      <c r="K223" s="162"/>
      <c r="L223" s="163"/>
    </row>
    <row r="224" spans="1:12" s="161" customFormat="1" ht="15.75">
      <c r="A224" s="123"/>
      <c r="B224" s="154"/>
      <c r="C224" s="182" t="s">
        <v>65</v>
      </c>
      <c r="D224" s="131"/>
      <c r="E224" s="131"/>
      <c r="F224" s="159"/>
      <c r="G224" s="159"/>
      <c r="H224" s="160"/>
      <c r="J224" s="162"/>
      <c r="K224" s="162"/>
      <c r="L224" s="163"/>
    </row>
    <row r="225" spans="1:12" s="161" customFormat="1" ht="15.75">
      <c r="A225" s="123"/>
      <c r="B225" s="154"/>
      <c r="C225" s="185" t="s">
        <v>150</v>
      </c>
      <c r="D225" s="131" t="s">
        <v>10</v>
      </c>
      <c r="E225" s="131">
        <f>11*1.5</f>
        <v>16.5</v>
      </c>
      <c r="F225" s="159"/>
      <c r="G225" s="159">
        <f>E225*F225</f>
        <v>0</v>
      </c>
      <c r="H225" s="160"/>
      <c r="J225" s="162"/>
      <c r="K225" s="162"/>
      <c r="L225" s="163"/>
    </row>
    <row r="226" spans="1:12" s="161" customFormat="1" ht="15.75">
      <c r="A226" s="123"/>
      <c r="B226" s="154"/>
      <c r="C226" s="185" t="s">
        <v>189</v>
      </c>
      <c r="D226" s="131" t="s">
        <v>10</v>
      </c>
      <c r="E226" s="131">
        <v>2</v>
      </c>
      <c r="F226" s="159"/>
      <c r="G226" s="159">
        <f>E226*F226</f>
        <v>0</v>
      </c>
      <c r="H226" s="160"/>
      <c r="J226" s="162"/>
      <c r="K226" s="162"/>
      <c r="L226" s="163"/>
    </row>
    <row r="227" spans="1:12" s="161" customFormat="1" ht="15.75">
      <c r="A227" s="155"/>
      <c r="B227" s="156"/>
      <c r="C227" s="185" t="s">
        <v>149</v>
      </c>
      <c r="D227" s="131"/>
      <c r="E227" s="131"/>
      <c r="F227" s="159"/>
      <c r="G227" s="159"/>
      <c r="H227" s="160"/>
      <c r="J227" s="162"/>
      <c r="K227" s="162"/>
      <c r="L227" s="163"/>
    </row>
    <row r="228" spans="1:12" s="161" customFormat="1" ht="15.75">
      <c r="A228" s="155"/>
      <c r="B228" s="156"/>
      <c r="C228" s="185"/>
      <c r="D228" s="131"/>
      <c r="E228" s="131"/>
      <c r="F228" s="159"/>
      <c r="G228" s="159"/>
      <c r="H228" s="160"/>
      <c r="J228" s="162"/>
      <c r="K228" s="162"/>
      <c r="L228" s="163"/>
    </row>
    <row r="229" spans="1:12" s="161" customFormat="1" ht="15.75">
      <c r="A229" s="155">
        <v>1</v>
      </c>
      <c r="B229" s="156">
        <f>SUM(A$19:A229)</f>
        <v>26</v>
      </c>
      <c r="C229" s="185" t="s">
        <v>628</v>
      </c>
      <c r="D229" s="131"/>
      <c r="E229" s="131"/>
      <c r="F229" s="159"/>
      <c r="G229" s="159"/>
      <c r="H229" s="160"/>
      <c r="J229" s="162"/>
      <c r="K229" s="162"/>
      <c r="L229" s="163"/>
    </row>
    <row r="230" spans="1:12" s="161" customFormat="1" ht="15.75">
      <c r="A230" s="155"/>
      <c r="B230" s="156"/>
      <c r="C230" s="182" t="s">
        <v>368</v>
      </c>
      <c r="D230" s="131"/>
      <c r="E230" s="131"/>
      <c r="F230" s="159"/>
      <c r="G230" s="159"/>
      <c r="H230" s="160"/>
      <c r="J230" s="162"/>
      <c r="K230" s="162"/>
      <c r="L230" s="163"/>
    </row>
    <row r="231" spans="1:12" s="161" customFormat="1" ht="15.75">
      <c r="A231" s="155"/>
      <c r="B231" s="156"/>
      <c r="C231" s="185" t="s">
        <v>320</v>
      </c>
      <c r="D231" s="131" t="s">
        <v>11</v>
      </c>
      <c r="E231" s="131">
        <v>1</v>
      </c>
      <c r="F231" s="159"/>
      <c r="G231" s="159">
        <f>E231*F231</f>
        <v>0</v>
      </c>
      <c r="H231" s="160"/>
      <c r="J231" s="162"/>
      <c r="K231" s="162"/>
      <c r="L231" s="163"/>
    </row>
    <row r="232" spans="1:12" s="161" customFormat="1" ht="15.75">
      <c r="A232" s="155"/>
      <c r="B232" s="156"/>
      <c r="C232" s="185"/>
      <c r="D232" s="131"/>
      <c r="E232" s="131"/>
      <c r="F232" s="159"/>
      <c r="G232" s="159"/>
      <c r="H232" s="160"/>
      <c r="J232" s="162"/>
      <c r="K232" s="162"/>
      <c r="L232" s="163"/>
    </row>
    <row r="233" spans="1:7" ht="15.75">
      <c r="A233" s="155">
        <v>1</v>
      </c>
      <c r="B233" s="156">
        <f>SUM(A$19:A233)</f>
        <v>27</v>
      </c>
      <c r="C233" s="182" t="s">
        <v>629</v>
      </c>
      <c r="D233" s="131"/>
      <c r="E233" s="131"/>
      <c r="F233" s="159"/>
      <c r="G233" s="159"/>
    </row>
    <row r="234" spans="1:7" ht="15.75">
      <c r="A234" s="155"/>
      <c r="B234" s="156"/>
      <c r="C234" s="186" t="s">
        <v>182</v>
      </c>
      <c r="D234" s="131"/>
      <c r="E234" s="131"/>
      <c r="F234" s="159"/>
      <c r="G234" s="159"/>
    </row>
    <row r="235" spans="1:7" ht="15.75">
      <c r="A235" s="155"/>
      <c r="B235" s="156"/>
      <c r="C235" s="186" t="s">
        <v>109</v>
      </c>
      <c r="D235" s="131"/>
      <c r="E235" s="131"/>
      <c r="F235" s="159"/>
      <c r="G235" s="159"/>
    </row>
    <row r="236" spans="1:7" ht="15.75">
      <c r="A236" s="155"/>
      <c r="B236" s="156"/>
      <c r="C236" s="186" t="s">
        <v>110</v>
      </c>
      <c r="D236" s="131"/>
      <c r="E236" s="131"/>
      <c r="F236" s="159"/>
      <c r="G236" s="159"/>
    </row>
    <row r="237" spans="2:7" ht="15.75">
      <c r="B237" s="154"/>
      <c r="C237" s="186" t="s">
        <v>111</v>
      </c>
      <c r="D237" s="131"/>
      <c r="E237" s="131"/>
      <c r="F237" s="159"/>
      <c r="G237" s="159"/>
    </row>
    <row r="238" spans="2:7" ht="15.75">
      <c r="B238" s="154"/>
      <c r="C238" s="186" t="s">
        <v>112</v>
      </c>
      <c r="D238" s="131"/>
      <c r="E238" s="131"/>
      <c r="F238" s="159"/>
      <c r="G238" s="159"/>
    </row>
    <row r="239" spans="2:7" ht="15.75">
      <c r="B239" s="154"/>
      <c r="C239" s="187" t="s">
        <v>151</v>
      </c>
      <c r="D239" s="131"/>
      <c r="E239" s="131"/>
      <c r="F239" s="159"/>
      <c r="G239" s="159"/>
    </row>
    <row r="240" spans="2:7" ht="15.75">
      <c r="B240" s="154"/>
      <c r="C240" s="186" t="s">
        <v>369</v>
      </c>
      <c r="D240" s="131" t="s">
        <v>11</v>
      </c>
      <c r="E240" s="131">
        <v>11</v>
      </c>
      <c r="F240" s="159"/>
      <c r="G240" s="159">
        <f>E240*F240</f>
        <v>0</v>
      </c>
    </row>
    <row r="241" spans="2:7" ht="15.75">
      <c r="B241" s="154"/>
      <c r="C241" s="187" t="s">
        <v>152</v>
      </c>
      <c r="D241" s="131"/>
      <c r="E241" s="131"/>
      <c r="F241" s="159"/>
      <c r="G241" s="159"/>
    </row>
    <row r="242" spans="2:7" ht="15.75">
      <c r="B242" s="154"/>
      <c r="C242" s="186" t="s">
        <v>370</v>
      </c>
      <c r="D242" s="131" t="s">
        <v>11</v>
      </c>
      <c r="E242" s="188">
        <v>1</v>
      </c>
      <c r="F242" s="159"/>
      <c r="G242" s="159">
        <f>E242*F242</f>
        <v>0</v>
      </c>
    </row>
    <row r="243" spans="1:12" s="161" customFormat="1" ht="15.75">
      <c r="A243" s="123"/>
      <c r="B243" s="154"/>
      <c r="C243" s="187" t="s">
        <v>113</v>
      </c>
      <c r="D243" s="131"/>
      <c r="E243" s="131">
        <f>SUM(E240:E242)</f>
        <v>12</v>
      </c>
      <c r="F243" s="159"/>
      <c r="H243" s="160"/>
      <c r="J243" s="162"/>
      <c r="K243" s="162"/>
      <c r="L243" s="163"/>
    </row>
    <row r="244" spans="1:12" s="161" customFormat="1" ht="15.75">
      <c r="A244" s="123"/>
      <c r="B244" s="154"/>
      <c r="C244" s="189" t="s">
        <v>23</v>
      </c>
      <c r="D244" s="131"/>
      <c r="E244" s="131"/>
      <c r="F244" s="159"/>
      <c r="G244" s="159"/>
      <c r="H244" s="160"/>
      <c r="J244" s="162"/>
      <c r="K244" s="162"/>
      <c r="L244" s="163"/>
    </row>
    <row r="245" spans="1:12" s="161" customFormat="1" ht="15.75">
      <c r="A245" s="155">
        <v>1</v>
      </c>
      <c r="B245" s="156">
        <f>SUM(A$19:A245)</f>
        <v>28</v>
      </c>
      <c r="C245" s="124" t="s">
        <v>630</v>
      </c>
      <c r="D245" s="131"/>
      <c r="E245" s="131"/>
      <c r="F245" s="159"/>
      <c r="G245" s="159"/>
      <c r="H245" s="160"/>
      <c r="J245" s="162"/>
      <c r="K245" s="162"/>
      <c r="L245" s="163"/>
    </row>
    <row r="246" spans="1:12" s="161" customFormat="1" ht="15.75">
      <c r="A246" s="123"/>
      <c r="B246" s="154"/>
      <c r="C246" s="124" t="s">
        <v>194</v>
      </c>
      <c r="D246" s="131"/>
      <c r="E246" s="131"/>
      <c r="F246" s="159"/>
      <c r="G246" s="159"/>
      <c r="H246" s="160"/>
      <c r="J246" s="162"/>
      <c r="K246" s="162"/>
      <c r="L246" s="163"/>
    </row>
    <row r="247" spans="1:12" s="161" customFormat="1" ht="15.75">
      <c r="A247" s="123"/>
      <c r="B247" s="154"/>
      <c r="C247" s="124" t="s">
        <v>196</v>
      </c>
      <c r="D247" s="131"/>
      <c r="E247" s="131"/>
      <c r="F247" s="159"/>
      <c r="G247" s="159"/>
      <c r="H247" s="160"/>
      <c r="J247" s="162"/>
      <c r="K247" s="162"/>
      <c r="L247" s="163"/>
    </row>
    <row r="248" spans="1:12" s="161" customFormat="1" ht="15.75">
      <c r="A248" s="123"/>
      <c r="B248" s="154"/>
      <c r="C248" s="124" t="s">
        <v>195</v>
      </c>
      <c r="D248" s="131"/>
      <c r="E248" s="131"/>
      <c r="F248" s="159"/>
      <c r="G248" s="159"/>
      <c r="H248" s="160"/>
      <c r="J248" s="162"/>
      <c r="K248" s="162"/>
      <c r="L248" s="163"/>
    </row>
    <row r="249" spans="1:12" s="161" customFormat="1" ht="15.75">
      <c r="A249" s="123"/>
      <c r="B249" s="154"/>
      <c r="C249" s="157" t="s">
        <v>631</v>
      </c>
      <c r="D249" s="131" t="s">
        <v>11</v>
      </c>
      <c r="E249" s="131">
        <v>2</v>
      </c>
      <c r="F249" s="159"/>
      <c r="G249" s="159">
        <f>E249*F249</f>
        <v>0</v>
      </c>
      <c r="H249" s="160"/>
      <c r="J249" s="162"/>
      <c r="K249" s="162"/>
      <c r="L249" s="163"/>
    </row>
    <row r="250" spans="2:7" ht="15.75">
      <c r="B250" s="154"/>
      <c r="C250" s="157" t="s">
        <v>632</v>
      </c>
      <c r="D250" s="131" t="s">
        <v>11</v>
      </c>
      <c r="E250" s="131">
        <v>6</v>
      </c>
      <c r="F250" s="159"/>
      <c r="G250" s="159">
        <f>E250*F250</f>
        <v>0</v>
      </c>
    </row>
    <row r="251" spans="2:7" ht="15.75">
      <c r="B251" s="154"/>
      <c r="C251" s="157" t="s">
        <v>633</v>
      </c>
      <c r="D251" s="131" t="s">
        <v>11</v>
      </c>
      <c r="E251" s="188">
        <v>1</v>
      </c>
      <c r="F251" s="159"/>
      <c r="G251" s="159">
        <f>E251*F251</f>
        <v>0</v>
      </c>
    </row>
    <row r="252" spans="2:6" ht="15.75">
      <c r="B252" s="154"/>
      <c r="C252" s="157" t="s">
        <v>36</v>
      </c>
      <c r="D252" s="131"/>
      <c r="E252" s="131">
        <f>SUM(E249:E251)</f>
        <v>9</v>
      </c>
      <c r="F252" s="159"/>
    </row>
    <row r="253" spans="2:7" ht="15.75">
      <c r="B253" s="154"/>
      <c r="C253" s="157"/>
      <c r="D253" s="131"/>
      <c r="E253" s="131"/>
      <c r="F253" s="159"/>
      <c r="G253" s="159"/>
    </row>
    <row r="254" spans="1:7" ht="15.75">
      <c r="A254" s="155">
        <v>1</v>
      </c>
      <c r="B254" s="156">
        <f>SUM(A$19:A254)</f>
        <v>29</v>
      </c>
      <c r="C254" s="191" t="s">
        <v>634</v>
      </c>
      <c r="D254" s="131"/>
      <c r="E254" s="131"/>
      <c r="F254" s="159"/>
      <c r="G254" s="159"/>
    </row>
    <row r="255" spans="2:7" ht="15.75">
      <c r="B255" s="154"/>
      <c r="C255" s="191" t="s">
        <v>183</v>
      </c>
      <c r="D255" s="131"/>
      <c r="E255" s="131"/>
      <c r="F255" s="159"/>
      <c r="G255" s="159"/>
    </row>
    <row r="256" spans="2:7" ht="15.75">
      <c r="B256" s="154"/>
      <c r="C256" s="191" t="s">
        <v>184</v>
      </c>
      <c r="D256" s="131"/>
      <c r="E256" s="131"/>
      <c r="F256" s="159"/>
      <c r="G256" s="159"/>
    </row>
    <row r="257" spans="2:7" ht="15.75">
      <c r="B257" s="154"/>
      <c r="C257" s="192" t="s">
        <v>153</v>
      </c>
      <c r="D257" s="131" t="s">
        <v>11</v>
      </c>
      <c r="E257" s="131">
        <v>1</v>
      </c>
      <c r="F257" s="159"/>
      <c r="G257" s="159">
        <f>E257*F257</f>
        <v>0</v>
      </c>
    </row>
    <row r="258" spans="1:7" ht="15.75">
      <c r="A258" s="155"/>
      <c r="B258" s="156"/>
      <c r="C258" s="192" t="s">
        <v>154</v>
      </c>
      <c r="D258" s="131"/>
      <c r="E258" s="131"/>
      <c r="F258" s="159"/>
      <c r="G258" s="159"/>
    </row>
    <row r="259" spans="2:7" ht="15.75">
      <c r="B259" s="154"/>
      <c r="C259" s="124"/>
      <c r="D259" s="131"/>
      <c r="E259" s="131"/>
      <c r="F259" s="159"/>
      <c r="G259" s="159"/>
    </row>
    <row r="260" spans="1:7" ht="15.75">
      <c r="A260" s="155">
        <v>1</v>
      </c>
      <c r="B260" s="156">
        <f>SUM(A$19:A260)</f>
        <v>30</v>
      </c>
      <c r="C260" s="193" t="s">
        <v>635</v>
      </c>
      <c r="D260" s="131"/>
      <c r="E260" s="131"/>
      <c r="F260" s="159"/>
      <c r="G260" s="159"/>
    </row>
    <row r="261" spans="2:7" ht="15.75">
      <c r="B261" s="154"/>
      <c r="C261" s="194" t="s">
        <v>114</v>
      </c>
      <c r="D261" s="131"/>
      <c r="E261" s="131"/>
      <c r="F261" s="159"/>
      <c r="G261" s="159"/>
    </row>
    <row r="262" spans="2:7" ht="15.75">
      <c r="B262" s="154"/>
      <c r="C262" s="177" t="s">
        <v>636</v>
      </c>
      <c r="D262" s="131" t="s">
        <v>11</v>
      </c>
      <c r="E262" s="131">
        <v>1</v>
      </c>
      <c r="F262" s="159"/>
      <c r="G262" s="159">
        <f>E262*F262</f>
        <v>0</v>
      </c>
    </row>
    <row r="263" spans="2:7" ht="15.75">
      <c r="B263" s="154"/>
      <c r="C263" s="177" t="s">
        <v>637</v>
      </c>
      <c r="D263" s="131" t="s">
        <v>11</v>
      </c>
      <c r="E263" s="131">
        <v>1</v>
      </c>
      <c r="F263" s="159"/>
      <c r="G263" s="159">
        <f>E263*F263</f>
        <v>0</v>
      </c>
    </row>
    <row r="264" spans="2:7" ht="15.75">
      <c r="B264" s="154"/>
      <c r="C264" s="177" t="s">
        <v>638</v>
      </c>
      <c r="D264" s="131" t="s">
        <v>11</v>
      </c>
      <c r="E264" s="131">
        <v>1</v>
      </c>
      <c r="F264" s="159"/>
      <c r="G264" s="159">
        <f>E264*F264</f>
        <v>0</v>
      </c>
    </row>
    <row r="265" spans="1:7" ht="15.75">
      <c r="A265" s="155"/>
      <c r="B265" s="156"/>
      <c r="C265" s="177" t="s">
        <v>639</v>
      </c>
      <c r="D265" s="131" t="s">
        <v>11</v>
      </c>
      <c r="E265" s="131">
        <v>1</v>
      </c>
      <c r="F265" s="159"/>
      <c r="G265" s="159">
        <f>E265*F265</f>
        <v>0</v>
      </c>
    </row>
    <row r="266" spans="1:7" ht="15.75">
      <c r="A266" s="128"/>
      <c r="B266" s="156"/>
      <c r="C266" s="177" t="s">
        <v>640</v>
      </c>
      <c r="D266" s="131" t="s">
        <v>11</v>
      </c>
      <c r="E266" s="188">
        <v>1</v>
      </c>
      <c r="F266" s="159"/>
      <c r="G266" s="159">
        <f>E266*F266</f>
        <v>0</v>
      </c>
    </row>
    <row r="267" spans="1:7" ht="15.75">
      <c r="A267" s="155"/>
      <c r="B267" s="156"/>
      <c r="C267" s="177" t="s">
        <v>155</v>
      </c>
      <c r="D267" s="131"/>
      <c r="E267" s="131">
        <f>SUM(E262:E266)</f>
        <v>5</v>
      </c>
      <c r="F267" s="159"/>
      <c r="G267" s="159"/>
    </row>
    <row r="268" spans="1:7" ht="15.75">
      <c r="A268" s="155"/>
      <c r="B268" s="156"/>
      <c r="C268" s="177"/>
      <c r="D268" s="131"/>
      <c r="E268" s="131"/>
      <c r="F268" s="159"/>
      <c r="G268" s="159"/>
    </row>
    <row r="269" spans="1:7" ht="15.75">
      <c r="A269" s="155">
        <v>1</v>
      </c>
      <c r="B269" s="156">
        <f>SUM(A$19:A269)</f>
        <v>31</v>
      </c>
      <c r="C269" s="177" t="s">
        <v>641</v>
      </c>
      <c r="D269" s="131"/>
      <c r="E269" s="131"/>
      <c r="F269" s="159"/>
      <c r="G269" s="159"/>
    </row>
    <row r="270" spans="1:7" ht="15.75">
      <c r="A270" s="155"/>
      <c r="B270" s="156"/>
      <c r="C270" s="194" t="s">
        <v>119</v>
      </c>
      <c r="D270" s="131"/>
      <c r="E270" s="131"/>
      <c r="F270" s="159"/>
      <c r="G270" s="159"/>
    </row>
    <row r="271" spans="2:7" ht="15.75">
      <c r="B271" s="154"/>
      <c r="C271" s="177" t="s">
        <v>642</v>
      </c>
      <c r="D271" s="131" t="s">
        <v>11</v>
      </c>
      <c r="E271" s="131">
        <v>1</v>
      </c>
      <c r="F271" s="159"/>
      <c r="G271" s="159">
        <f>E271*F271</f>
        <v>0</v>
      </c>
    </row>
    <row r="272" spans="2:7" ht="15.75">
      <c r="B272" s="154"/>
      <c r="C272" s="177" t="s">
        <v>643</v>
      </c>
      <c r="D272" s="131" t="s">
        <v>11</v>
      </c>
      <c r="E272" s="131">
        <v>1</v>
      </c>
      <c r="F272" s="159"/>
      <c r="G272" s="159">
        <f>E272*F272</f>
        <v>0</v>
      </c>
    </row>
    <row r="273" spans="2:7" ht="15.75">
      <c r="B273" s="154"/>
      <c r="C273" s="177" t="s">
        <v>644</v>
      </c>
      <c r="D273" s="131" t="s">
        <v>11</v>
      </c>
      <c r="E273" s="188">
        <v>1</v>
      </c>
      <c r="F273" s="159"/>
      <c r="G273" s="159">
        <f>E273*F273</f>
        <v>0</v>
      </c>
    </row>
    <row r="274" spans="2:7" ht="15.75">
      <c r="B274" s="154"/>
      <c r="C274" s="177" t="s">
        <v>156</v>
      </c>
      <c r="D274" s="131"/>
      <c r="E274" s="131">
        <f>SUM(E271:E273)</f>
        <v>3</v>
      </c>
      <c r="F274" s="159"/>
      <c r="G274" s="159"/>
    </row>
    <row r="275" spans="2:7" ht="15.75">
      <c r="B275" s="154"/>
      <c r="C275" s="177"/>
      <c r="D275" s="131"/>
      <c r="E275" s="131"/>
      <c r="F275" s="159"/>
      <c r="G275" s="159"/>
    </row>
    <row r="276" spans="1:7" ht="15.75">
      <c r="A276" s="155">
        <v>1</v>
      </c>
      <c r="B276" s="156">
        <f>SUM(A$19:A276)</f>
        <v>32</v>
      </c>
      <c r="C276" s="195" t="s">
        <v>645</v>
      </c>
      <c r="D276" s="131"/>
      <c r="E276" s="131"/>
      <c r="F276" s="159"/>
      <c r="G276" s="159"/>
    </row>
    <row r="277" spans="2:7" ht="15.75">
      <c r="B277" s="154"/>
      <c r="C277" s="195" t="s">
        <v>24</v>
      </c>
      <c r="D277" s="131"/>
      <c r="E277" s="131"/>
      <c r="F277" s="159"/>
      <c r="G277" s="159"/>
    </row>
    <row r="278" spans="2:7" ht="15.75">
      <c r="B278" s="154"/>
      <c r="C278" s="196" t="s">
        <v>37</v>
      </c>
      <c r="D278" s="131" t="s">
        <v>4</v>
      </c>
      <c r="E278" s="131">
        <v>3</v>
      </c>
      <c r="F278" s="159"/>
      <c r="G278" s="159">
        <f>E278*F278</f>
        <v>0</v>
      </c>
    </row>
    <row r="279" spans="1:7" ht="15.75">
      <c r="A279" s="155"/>
      <c r="B279" s="156"/>
      <c r="C279" s="157" t="s">
        <v>33</v>
      </c>
      <c r="D279" s="131"/>
      <c r="E279" s="131"/>
      <c r="F279" s="159"/>
      <c r="G279" s="159"/>
    </row>
    <row r="280" spans="2:7" ht="15.75">
      <c r="B280" s="154"/>
      <c r="C280" s="124"/>
      <c r="D280" s="131"/>
      <c r="E280" s="131"/>
      <c r="F280" s="159"/>
      <c r="G280" s="159"/>
    </row>
    <row r="281" spans="1:7" ht="15.75">
      <c r="A281" s="155">
        <v>1</v>
      </c>
      <c r="B281" s="156">
        <f>SUM(A$19:A281)</f>
        <v>33</v>
      </c>
      <c r="C281" s="124" t="s">
        <v>646</v>
      </c>
      <c r="D281" s="131"/>
      <c r="E281" s="131"/>
      <c r="F281" s="159"/>
      <c r="G281" s="159"/>
    </row>
    <row r="282" spans="2:7" ht="15.75">
      <c r="B282" s="154"/>
      <c r="C282" s="124" t="s">
        <v>157</v>
      </c>
      <c r="D282" s="131"/>
      <c r="E282" s="131"/>
      <c r="F282" s="159"/>
      <c r="G282" s="159"/>
    </row>
    <row r="283" spans="2:7" ht="15.75">
      <c r="B283" s="154"/>
      <c r="C283" s="124" t="s">
        <v>158</v>
      </c>
      <c r="D283" s="131"/>
      <c r="E283" s="131"/>
      <c r="F283" s="159"/>
      <c r="G283" s="159"/>
    </row>
    <row r="284" spans="2:7" ht="15.75">
      <c r="B284" s="154"/>
      <c r="C284" s="124" t="s">
        <v>44</v>
      </c>
      <c r="D284" s="131"/>
      <c r="E284" s="131"/>
      <c r="F284" s="159"/>
      <c r="G284" s="159"/>
    </row>
    <row r="285" spans="2:7" ht="18">
      <c r="B285" s="154"/>
      <c r="C285" s="197" t="s">
        <v>159</v>
      </c>
      <c r="D285" s="131" t="s">
        <v>647</v>
      </c>
      <c r="E285" s="131">
        <v>40</v>
      </c>
      <c r="F285" s="159"/>
      <c r="G285" s="159">
        <f>E285*F285</f>
        <v>0</v>
      </c>
    </row>
    <row r="286" spans="2:7" ht="15.75">
      <c r="B286" s="154"/>
      <c r="C286" s="197"/>
      <c r="D286" s="131"/>
      <c r="E286" s="131"/>
      <c r="F286" s="159"/>
      <c r="G286" s="159"/>
    </row>
    <row r="287" spans="1:7" ht="15.75">
      <c r="A287" s="155">
        <v>1</v>
      </c>
      <c r="B287" s="156">
        <f>SUM(A$19:A287)</f>
        <v>34</v>
      </c>
      <c r="C287" s="124" t="s">
        <v>648</v>
      </c>
      <c r="D287" s="131"/>
      <c r="E287" s="131"/>
      <c r="F287" s="159"/>
      <c r="G287" s="159"/>
    </row>
    <row r="288" spans="2:7" ht="15.75">
      <c r="B288" s="154"/>
      <c r="C288" s="124" t="s">
        <v>115</v>
      </c>
      <c r="D288" s="131"/>
      <c r="E288" s="131"/>
      <c r="F288" s="159"/>
      <c r="G288" s="159"/>
    </row>
    <row r="289" spans="2:7" ht="15.75">
      <c r="B289" s="154"/>
      <c r="C289" s="124" t="s">
        <v>116</v>
      </c>
      <c r="D289" s="131"/>
      <c r="E289" s="131"/>
      <c r="F289" s="159"/>
      <c r="G289" s="159"/>
    </row>
    <row r="290" spans="2:7" ht="15.75">
      <c r="B290" s="154"/>
      <c r="C290" s="124" t="s">
        <v>45</v>
      </c>
      <c r="D290" s="131"/>
      <c r="E290" s="131"/>
      <c r="F290" s="159"/>
      <c r="G290" s="159"/>
    </row>
    <row r="291" spans="2:7" ht="15.75">
      <c r="B291" s="154"/>
      <c r="C291" s="197" t="s">
        <v>649</v>
      </c>
      <c r="D291" s="131" t="s">
        <v>371</v>
      </c>
      <c r="E291" s="131">
        <v>32</v>
      </c>
      <c r="F291" s="159"/>
      <c r="G291" s="159">
        <f>E291*F291</f>
        <v>0</v>
      </c>
    </row>
    <row r="292" spans="1:7" ht="15.75">
      <c r="A292" s="155"/>
      <c r="B292" s="156"/>
      <c r="C292" s="198"/>
      <c r="D292" s="131"/>
      <c r="E292" s="131"/>
      <c r="F292" s="159"/>
      <c r="G292" s="159"/>
    </row>
    <row r="293" spans="1:7" ht="15.75">
      <c r="A293" s="155">
        <v>1</v>
      </c>
      <c r="B293" s="156">
        <f>SUM(A$19:A293)</f>
        <v>35</v>
      </c>
      <c r="C293" s="176" t="s">
        <v>650</v>
      </c>
      <c r="D293" s="131"/>
      <c r="E293" s="131"/>
      <c r="F293" s="159"/>
      <c r="G293" s="159"/>
    </row>
    <row r="294" spans="2:7" ht="15.75">
      <c r="B294" s="154"/>
      <c r="C294" s="176" t="s">
        <v>190</v>
      </c>
      <c r="D294" s="131" t="s">
        <v>1</v>
      </c>
      <c r="E294" s="131">
        <f>850*0.15</f>
        <v>127.5</v>
      </c>
      <c r="F294" s="159"/>
      <c r="G294" s="159">
        <f>E294*F294</f>
        <v>0</v>
      </c>
    </row>
    <row r="295" spans="2:7" ht="15.75">
      <c r="B295" s="154"/>
      <c r="C295" s="176" t="s">
        <v>191</v>
      </c>
      <c r="D295" s="131"/>
      <c r="E295" s="131"/>
      <c r="F295" s="159"/>
      <c r="G295" s="159"/>
    </row>
    <row r="296" spans="2:7" ht="15.75">
      <c r="B296" s="154"/>
      <c r="C296" s="124"/>
      <c r="D296" s="131"/>
      <c r="E296" s="131"/>
      <c r="F296" s="159"/>
      <c r="G296" s="159"/>
    </row>
    <row r="297" spans="1:7" ht="15.75">
      <c r="A297" s="155">
        <v>1</v>
      </c>
      <c r="B297" s="156">
        <f>SUM(A$19:A297)</f>
        <v>36</v>
      </c>
      <c r="C297" s="176" t="s">
        <v>651</v>
      </c>
      <c r="D297" s="131"/>
      <c r="E297" s="131"/>
      <c r="F297" s="159"/>
      <c r="G297" s="159"/>
    </row>
    <row r="298" spans="1:7" ht="15.75">
      <c r="A298" s="199"/>
      <c r="B298" s="154"/>
      <c r="C298" s="176" t="s">
        <v>301</v>
      </c>
      <c r="D298" s="131" t="s">
        <v>11</v>
      </c>
      <c r="E298" s="131">
        <v>1</v>
      </c>
      <c r="F298" s="159"/>
      <c r="G298" s="159">
        <f>E298*F298</f>
        <v>0</v>
      </c>
    </row>
    <row r="299" spans="1:7" ht="15.75">
      <c r="A299" s="199"/>
      <c r="B299" s="154"/>
      <c r="C299" s="176"/>
      <c r="D299" s="131"/>
      <c r="E299" s="131"/>
      <c r="F299" s="159"/>
      <c r="G299" s="153"/>
    </row>
    <row r="300" spans="1:7" ht="15.75">
      <c r="A300" s="199"/>
      <c r="B300" s="154"/>
      <c r="C300" s="200" t="s">
        <v>120</v>
      </c>
      <c r="D300" s="131"/>
      <c r="E300" s="131"/>
      <c r="F300" s="159"/>
      <c r="G300" s="153"/>
    </row>
    <row r="301" spans="1:7" ht="15.75">
      <c r="A301" s="199"/>
      <c r="B301" s="154"/>
      <c r="C301" s="201" t="s">
        <v>224</v>
      </c>
      <c r="D301" s="131"/>
      <c r="E301" s="131"/>
      <c r="F301" s="159"/>
      <c r="G301" s="153"/>
    </row>
    <row r="302" spans="1:7" ht="15.75">
      <c r="A302" s="199"/>
      <c r="B302" s="154"/>
      <c r="C302" s="201"/>
      <c r="D302" s="131"/>
      <c r="E302" s="131"/>
      <c r="F302" s="159"/>
      <c r="G302" s="153"/>
    </row>
    <row r="303" spans="1:7" ht="15.75">
      <c r="A303" s="155">
        <v>1</v>
      </c>
      <c r="B303" s="156">
        <f>SUM(A$19:A303)</f>
        <v>37</v>
      </c>
      <c r="C303" s="202" t="s">
        <v>160</v>
      </c>
      <c r="D303" s="131"/>
      <c r="E303" s="131"/>
      <c r="F303" s="159"/>
      <c r="G303" s="153"/>
    </row>
    <row r="304" spans="1:7" ht="15.75">
      <c r="A304" s="155"/>
      <c r="B304" s="156"/>
      <c r="C304" s="202" t="s">
        <v>197</v>
      </c>
      <c r="D304" s="131"/>
      <c r="E304" s="131"/>
      <c r="F304" s="159"/>
      <c r="G304" s="153"/>
    </row>
    <row r="305" spans="1:7" ht="15.75">
      <c r="A305" s="199"/>
      <c r="B305" s="154"/>
      <c r="C305" s="176" t="s">
        <v>372</v>
      </c>
      <c r="D305" s="131"/>
      <c r="E305" s="131"/>
      <c r="F305" s="159"/>
      <c r="G305" s="153"/>
    </row>
    <row r="306" spans="1:7" ht="15.75">
      <c r="A306" s="199"/>
      <c r="B306" s="154"/>
      <c r="C306" s="176" t="s">
        <v>238</v>
      </c>
      <c r="D306" s="131"/>
      <c r="E306" s="131"/>
      <c r="F306" s="159"/>
      <c r="G306" s="153"/>
    </row>
    <row r="307" spans="1:7" ht="15.75">
      <c r="A307" s="199"/>
      <c r="B307" s="154"/>
      <c r="C307" s="176" t="s">
        <v>239</v>
      </c>
      <c r="D307" s="131" t="s">
        <v>10</v>
      </c>
      <c r="E307" s="131">
        <v>54</v>
      </c>
      <c r="F307" s="159"/>
      <c r="G307" s="159">
        <f aca="true" t="shared" si="1" ref="G307:G315">E307*F307</f>
        <v>0</v>
      </c>
    </row>
    <row r="308" spans="1:7" ht="15.75">
      <c r="A308" s="199"/>
      <c r="B308" s="154"/>
      <c r="C308" s="176" t="s">
        <v>161</v>
      </c>
      <c r="D308" s="131" t="s">
        <v>11</v>
      </c>
      <c r="E308" s="131">
        <v>2</v>
      </c>
      <c r="F308" s="159"/>
      <c r="G308" s="159">
        <f t="shared" si="1"/>
        <v>0</v>
      </c>
    </row>
    <row r="309" spans="1:7" ht="15.75">
      <c r="A309" s="199"/>
      <c r="B309" s="154"/>
      <c r="C309" s="176" t="s">
        <v>162</v>
      </c>
      <c r="D309" s="131" t="s">
        <v>11</v>
      </c>
      <c r="E309" s="131">
        <v>1</v>
      </c>
      <c r="F309" s="159"/>
      <c r="G309" s="159">
        <f t="shared" si="1"/>
        <v>0</v>
      </c>
    </row>
    <row r="310" spans="1:7" ht="15.75">
      <c r="A310" s="199"/>
      <c r="B310" s="154"/>
      <c r="C310" s="176" t="s">
        <v>163</v>
      </c>
      <c r="D310" s="131" t="s">
        <v>11</v>
      </c>
      <c r="E310" s="131">
        <v>1</v>
      </c>
      <c r="F310" s="159"/>
      <c r="G310" s="159">
        <f t="shared" si="1"/>
        <v>0</v>
      </c>
    </row>
    <row r="311" spans="1:7" ht="15.75">
      <c r="A311" s="199"/>
      <c r="B311" s="154"/>
      <c r="C311" s="176" t="s">
        <v>121</v>
      </c>
      <c r="D311" s="131" t="s">
        <v>11</v>
      </c>
      <c r="E311" s="131">
        <v>1</v>
      </c>
      <c r="F311" s="159"/>
      <c r="G311" s="159">
        <f t="shared" si="1"/>
        <v>0</v>
      </c>
    </row>
    <row r="312" spans="1:7" ht="15.75">
      <c r="A312" s="199"/>
      <c r="B312" s="154"/>
      <c r="C312" s="176" t="s">
        <v>122</v>
      </c>
      <c r="D312" s="131" t="s">
        <v>11</v>
      </c>
      <c r="E312" s="131">
        <v>1</v>
      </c>
      <c r="F312" s="159"/>
      <c r="G312" s="159">
        <f t="shared" si="1"/>
        <v>0</v>
      </c>
    </row>
    <row r="313" spans="1:7" ht="15.75">
      <c r="A313" s="199"/>
      <c r="B313" s="154"/>
      <c r="C313" s="176" t="s">
        <v>250</v>
      </c>
      <c r="D313" s="131" t="s">
        <v>11</v>
      </c>
      <c r="E313" s="131">
        <v>1</v>
      </c>
      <c r="F313" s="159"/>
      <c r="G313" s="159">
        <f t="shared" si="1"/>
        <v>0</v>
      </c>
    </row>
    <row r="314" spans="1:7" ht="15.75">
      <c r="A314" s="199"/>
      <c r="B314" s="154"/>
      <c r="C314" s="176" t="s">
        <v>251</v>
      </c>
      <c r="D314" s="131" t="s">
        <v>11</v>
      </c>
      <c r="E314" s="131">
        <v>2</v>
      </c>
      <c r="F314" s="159"/>
      <c r="G314" s="159">
        <f t="shared" si="1"/>
        <v>0</v>
      </c>
    </row>
    <row r="315" spans="1:7" ht="15.75">
      <c r="A315" s="199"/>
      <c r="B315" s="154"/>
      <c r="C315" s="176" t="s">
        <v>237</v>
      </c>
      <c r="D315" s="131" t="s">
        <v>10</v>
      </c>
      <c r="E315" s="131">
        <v>54</v>
      </c>
      <c r="F315" s="159"/>
      <c r="G315" s="159">
        <f t="shared" si="1"/>
        <v>0</v>
      </c>
    </row>
    <row r="316" spans="1:7" ht="15.75">
      <c r="A316" s="199"/>
      <c r="B316" s="154"/>
      <c r="C316" s="176"/>
      <c r="D316" s="131"/>
      <c r="E316" s="131"/>
      <c r="F316" s="159"/>
      <c r="G316" s="153"/>
    </row>
    <row r="317" spans="1:7" ht="15.75">
      <c r="A317" s="155">
        <v>1</v>
      </c>
      <c r="B317" s="156">
        <f>SUM(A$19:A317)</f>
        <v>38</v>
      </c>
      <c r="C317" s="202" t="s">
        <v>243</v>
      </c>
      <c r="D317" s="131"/>
      <c r="E317" s="131"/>
      <c r="F317" s="159"/>
      <c r="G317" s="153"/>
    </row>
    <row r="318" spans="1:7" ht="15.75">
      <c r="A318" s="199"/>
      <c r="B318" s="154"/>
      <c r="C318" s="176" t="s">
        <v>245</v>
      </c>
      <c r="D318" s="131" t="s">
        <v>10</v>
      </c>
      <c r="E318" s="131">
        <v>100</v>
      </c>
      <c r="F318" s="159"/>
      <c r="G318" s="159">
        <f>E318*F318</f>
        <v>0</v>
      </c>
    </row>
    <row r="319" spans="1:7" ht="15.75">
      <c r="A319" s="199"/>
      <c r="B319" s="154"/>
      <c r="C319" s="176" t="s">
        <v>240</v>
      </c>
      <c r="D319" s="131"/>
      <c r="E319" s="131"/>
      <c r="F319" s="159"/>
      <c r="G319" s="153"/>
    </row>
    <row r="320" spans="1:7" ht="15.75">
      <c r="A320" s="199"/>
      <c r="B320" s="154"/>
      <c r="C320" s="176" t="s">
        <v>246</v>
      </c>
      <c r="D320" s="131" t="s">
        <v>11</v>
      </c>
      <c r="E320" s="131">
        <v>2</v>
      </c>
      <c r="F320" s="159"/>
      <c r="G320" s="159">
        <f>E320*F320</f>
        <v>0</v>
      </c>
    </row>
    <row r="321" spans="1:7" ht="15.75">
      <c r="A321" s="199"/>
      <c r="B321" s="154"/>
      <c r="C321" s="176" t="s">
        <v>247</v>
      </c>
      <c r="D321" s="131"/>
      <c r="E321" s="131"/>
      <c r="F321" s="159"/>
      <c r="G321" s="153"/>
    </row>
    <row r="322" spans="1:7" ht="15.75">
      <c r="A322" s="199"/>
      <c r="B322" s="154"/>
      <c r="C322" s="176" t="s">
        <v>244</v>
      </c>
      <c r="D322" s="131" t="s">
        <v>11</v>
      </c>
      <c r="E322" s="131">
        <v>1</v>
      </c>
      <c r="F322" s="159"/>
      <c r="G322" s="159">
        <f>E322*F322</f>
        <v>0</v>
      </c>
    </row>
    <row r="323" spans="1:7" ht="15.75">
      <c r="A323" s="199"/>
      <c r="B323" s="154"/>
      <c r="C323" s="176" t="s">
        <v>249</v>
      </c>
      <c r="D323" s="131" t="s">
        <v>11</v>
      </c>
      <c r="E323" s="131">
        <v>2</v>
      </c>
      <c r="F323" s="159"/>
      <c r="G323" s="159">
        <f>E323*F323</f>
        <v>0</v>
      </c>
    </row>
    <row r="324" spans="1:7" ht="15.75">
      <c r="A324" s="199"/>
      <c r="B324" s="154"/>
      <c r="C324" s="176" t="s">
        <v>248</v>
      </c>
      <c r="D324" s="131" t="s">
        <v>10</v>
      </c>
      <c r="E324" s="131">
        <v>100</v>
      </c>
      <c r="F324" s="159"/>
      <c r="G324" s="159">
        <f>E324*F324</f>
        <v>0</v>
      </c>
    </row>
    <row r="325" spans="1:7" ht="15.75">
      <c r="A325" s="199"/>
      <c r="B325" s="154"/>
      <c r="C325" s="176" t="s">
        <v>242</v>
      </c>
      <c r="D325" s="131"/>
      <c r="E325" s="131"/>
      <c r="F325" s="159"/>
      <c r="G325" s="153"/>
    </row>
    <row r="326" spans="1:7" ht="15.75">
      <c r="A326" s="199"/>
      <c r="B326" s="154"/>
      <c r="C326" s="176" t="s">
        <v>241</v>
      </c>
      <c r="D326" s="131" t="s">
        <v>371</v>
      </c>
      <c r="E326" s="131">
        <v>4</v>
      </c>
      <c r="F326" s="159"/>
      <c r="G326" s="159">
        <f>E326*F326</f>
        <v>0</v>
      </c>
    </row>
    <row r="327" spans="1:7" ht="15.75">
      <c r="A327" s="199"/>
      <c r="B327" s="154"/>
      <c r="C327" s="176"/>
      <c r="D327" s="131"/>
      <c r="E327" s="131"/>
      <c r="F327" s="159"/>
      <c r="G327" s="153"/>
    </row>
    <row r="328" spans="1:7" ht="15.75">
      <c r="A328" s="155">
        <v>1</v>
      </c>
      <c r="B328" s="156">
        <f>SUM(A$19:A328)</f>
        <v>39</v>
      </c>
      <c r="C328" s="202" t="s">
        <v>652</v>
      </c>
      <c r="D328" s="131"/>
      <c r="E328" s="131"/>
      <c r="F328" s="159"/>
      <c r="G328" s="153"/>
    </row>
    <row r="329" spans="1:7" ht="15.75">
      <c r="A329" s="199"/>
      <c r="B329" s="154"/>
      <c r="C329" s="176" t="s">
        <v>260</v>
      </c>
      <c r="D329" s="131"/>
      <c r="E329" s="131"/>
      <c r="F329" s="159"/>
      <c r="G329" s="153"/>
    </row>
    <row r="330" spans="1:7" ht="15.75">
      <c r="A330" s="199"/>
      <c r="B330" s="154"/>
      <c r="C330" s="202" t="s">
        <v>258</v>
      </c>
      <c r="D330" s="131" t="s">
        <v>259</v>
      </c>
      <c r="E330" s="131">
        <v>75</v>
      </c>
      <c r="F330" s="159"/>
      <c r="G330" s="159">
        <f>E330*F330</f>
        <v>0</v>
      </c>
    </row>
    <row r="331" spans="1:7" ht="15.75">
      <c r="A331" s="199"/>
      <c r="B331" s="154"/>
      <c r="C331" s="202" t="s">
        <v>117</v>
      </c>
      <c r="D331" s="131"/>
      <c r="E331" s="131"/>
      <c r="F331" s="159"/>
      <c r="G331" s="153"/>
    </row>
    <row r="332" spans="1:7" ht="15.75">
      <c r="A332" s="199"/>
      <c r="B332" s="154"/>
      <c r="C332" s="202" t="s">
        <v>342</v>
      </c>
      <c r="D332" s="131"/>
      <c r="E332" s="131"/>
      <c r="F332" s="159"/>
      <c r="G332" s="153"/>
    </row>
    <row r="333" spans="1:7" ht="15.75">
      <c r="A333" s="199"/>
      <c r="B333" s="154"/>
      <c r="C333" s="202" t="s">
        <v>373</v>
      </c>
      <c r="D333" s="131"/>
      <c r="E333" s="278"/>
      <c r="F333" s="279"/>
      <c r="G333" s="279"/>
    </row>
    <row r="334" spans="1:7" ht="15.75">
      <c r="A334" s="199"/>
      <c r="B334" s="154"/>
      <c r="C334" s="202"/>
      <c r="D334" s="131"/>
      <c r="E334" s="131"/>
      <c r="F334" s="159"/>
      <c r="G334" s="153"/>
    </row>
    <row r="335" spans="1:7" ht="15.75">
      <c r="A335" s="155">
        <v>1</v>
      </c>
      <c r="B335" s="156">
        <f>SUM(A$19:A335)</f>
        <v>40</v>
      </c>
      <c r="C335" s="202" t="s">
        <v>325</v>
      </c>
      <c r="D335" s="131"/>
      <c r="E335" s="131"/>
      <c r="F335" s="159"/>
      <c r="G335" s="153"/>
    </row>
    <row r="336" spans="1:7" ht="15.75">
      <c r="A336" s="199"/>
      <c r="B336" s="154"/>
      <c r="C336" s="201" t="s">
        <v>343</v>
      </c>
      <c r="D336" s="131"/>
      <c r="E336" s="131"/>
      <c r="F336" s="159"/>
      <c r="G336" s="153"/>
    </row>
    <row r="337" spans="1:7" ht="15.75">
      <c r="A337" s="199"/>
      <c r="B337" s="154"/>
      <c r="C337" s="203" t="s">
        <v>326</v>
      </c>
      <c r="D337" s="131"/>
      <c r="E337" s="131"/>
      <c r="F337" s="159"/>
      <c r="G337" s="153"/>
    </row>
    <row r="338" spans="1:7" ht="15.75">
      <c r="A338" s="199"/>
      <c r="B338" s="154"/>
      <c r="C338" s="176" t="s">
        <v>327</v>
      </c>
      <c r="D338" s="131"/>
      <c r="E338" s="131"/>
      <c r="F338" s="159"/>
      <c r="G338" s="153"/>
    </row>
    <row r="339" spans="1:7" ht="15.75">
      <c r="A339" s="199"/>
      <c r="B339" s="154"/>
      <c r="C339" s="176" t="s">
        <v>328</v>
      </c>
      <c r="D339" s="131"/>
      <c r="E339" s="131"/>
      <c r="F339" s="159"/>
      <c r="G339" s="153"/>
    </row>
    <row r="340" spans="1:7" ht="15.75">
      <c r="A340" s="199"/>
      <c r="B340" s="154"/>
      <c r="C340" s="176" t="s">
        <v>329</v>
      </c>
      <c r="D340" s="131"/>
      <c r="E340" s="131"/>
      <c r="F340" s="159"/>
      <c r="G340" s="153"/>
    </row>
    <row r="341" spans="1:7" ht="15.75">
      <c r="A341" s="199"/>
      <c r="B341" s="154"/>
      <c r="C341" s="176" t="s">
        <v>330</v>
      </c>
      <c r="D341" s="131"/>
      <c r="E341" s="131"/>
      <c r="F341" s="159"/>
      <c r="G341" s="153"/>
    </row>
    <row r="342" spans="1:7" ht="15.75">
      <c r="A342" s="199"/>
      <c r="B342" s="154"/>
      <c r="C342" s="176" t="s">
        <v>331</v>
      </c>
      <c r="D342" s="131"/>
      <c r="E342" s="131"/>
      <c r="F342" s="159"/>
      <c r="G342" s="153"/>
    </row>
    <row r="343" spans="1:7" ht="15.75">
      <c r="A343" s="199"/>
      <c r="B343" s="154"/>
      <c r="C343" s="176" t="s">
        <v>332</v>
      </c>
      <c r="D343" s="131"/>
      <c r="E343" s="131"/>
      <c r="F343" s="159"/>
      <c r="G343" s="153"/>
    </row>
    <row r="344" spans="1:7" ht="15.75">
      <c r="A344" s="199"/>
      <c r="B344" s="154"/>
      <c r="C344" s="176" t="s">
        <v>333</v>
      </c>
      <c r="D344" s="131"/>
      <c r="E344" s="131"/>
      <c r="F344" s="159"/>
      <c r="G344" s="153"/>
    </row>
    <row r="345" spans="1:7" ht="15.75">
      <c r="A345" s="199"/>
      <c r="B345" s="154"/>
      <c r="C345" s="176" t="s">
        <v>334</v>
      </c>
      <c r="D345" s="131"/>
      <c r="E345" s="131"/>
      <c r="F345" s="159"/>
      <c r="G345" s="153"/>
    </row>
    <row r="346" spans="1:7" ht="15.75">
      <c r="A346" s="199"/>
      <c r="B346" s="154"/>
      <c r="C346" s="176" t="s">
        <v>341</v>
      </c>
      <c r="D346" s="131"/>
      <c r="E346" s="131"/>
      <c r="F346" s="159"/>
      <c r="G346" s="153"/>
    </row>
    <row r="347" spans="1:7" ht="15.75">
      <c r="A347" s="199"/>
      <c r="B347" s="154"/>
      <c r="C347" s="176" t="s">
        <v>335</v>
      </c>
      <c r="D347" s="131"/>
      <c r="E347" s="131"/>
      <c r="F347" s="159"/>
      <c r="G347" s="153"/>
    </row>
    <row r="348" spans="1:7" ht="15.75">
      <c r="A348" s="199"/>
      <c r="B348" s="154"/>
      <c r="C348" s="176" t="s">
        <v>336</v>
      </c>
      <c r="D348" s="131"/>
      <c r="E348" s="131"/>
      <c r="F348" s="159"/>
      <c r="G348" s="153"/>
    </row>
    <row r="349" spans="1:7" ht="15.75">
      <c r="A349" s="199"/>
      <c r="B349" s="154"/>
      <c r="C349" s="176" t="s">
        <v>337</v>
      </c>
      <c r="D349" s="131"/>
      <c r="E349" s="131"/>
      <c r="F349" s="159"/>
      <c r="G349" s="153"/>
    </row>
    <row r="350" spans="1:7" ht="15.75">
      <c r="A350" s="199"/>
      <c r="B350" s="154"/>
      <c r="C350" s="176" t="s">
        <v>338</v>
      </c>
      <c r="D350" s="131"/>
      <c r="E350" s="131"/>
      <c r="F350" s="159"/>
      <c r="G350" s="153"/>
    </row>
    <row r="351" spans="1:7" ht="15.75">
      <c r="A351" s="199"/>
      <c r="B351" s="154"/>
      <c r="C351" s="202" t="s">
        <v>339</v>
      </c>
      <c r="D351" s="131"/>
      <c r="E351" s="131"/>
      <c r="F351" s="159"/>
      <c r="G351" s="153"/>
    </row>
    <row r="352" spans="1:7" ht="15.75">
      <c r="A352" s="199"/>
      <c r="B352" s="154"/>
      <c r="C352" s="202" t="s">
        <v>352</v>
      </c>
      <c r="D352" s="131"/>
      <c r="E352" s="131"/>
      <c r="F352" s="159"/>
      <c r="G352" s="153"/>
    </row>
    <row r="353" spans="1:7" ht="15.75">
      <c r="A353" s="199"/>
      <c r="B353" s="154"/>
      <c r="C353" s="203" t="s">
        <v>344</v>
      </c>
      <c r="D353" s="131"/>
      <c r="E353" s="131"/>
      <c r="F353" s="159"/>
      <c r="G353" s="153"/>
    </row>
    <row r="354" spans="1:7" ht="15.75">
      <c r="A354" s="199"/>
      <c r="B354" s="154"/>
      <c r="C354" s="176" t="s">
        <v>345</v>
      </c>
      <c r="D354" s="131"/>
      <c r="E354" s="131"/>
      <c r="F354" s="159"/>
      <c r="G354" s="153"/>
    </row>
    <row r="355" spans="1:7" ht="15.75">
      <c r="A355" s="199"/>
      <c r="B355" s="154"/>
      <c r="C355" s="176" t="s">
        <v>346</v>
      </c>
      <c r="D355" s="131"/>
      <c r="E355" s="131"/>
      <c r="F355" s="159"/>
      <c r="G355" s="153"/>
    </row>
    <row r="356" spans="1:7" ht="15.75">
      <c r="A356" s="199"/>
      <c r="B356" s="154"/>
      <c r="C356" s="202" t="s">
        <v>340</v>
      </c>
      <c r="D356" s="131" t="s">
        <v>11</v>
      </c>
      <c r="E356" s="131">
        <v>1</v>
      </c>
      <c r="F356" s="159"/>
      <c r="G356" s="159">
        <f>E356*F356</f>
        <v>0</v>
      </c>
    </row>
    <row r="357" spans="1:7" ht="15.75">
      <c r="A357" s="199"/>
      <c r="B357" s="154"/>
      <c r="C357" s="202"/>
      <c r="D357" s="131"/>
      <c r="E357" s="131"/>
      <c r="F357" s="159"/>
      <c r="G357" s="153"/>
    </row>
    <row r="358" spans="1:7" ht="15.75">
      <c r="A358" s="155">
        <v>1</v>
      </c>
      <c r="B358" s="156">
        <f>SUM(A$19:A358)</f>
        <v>41</v>
      </c>
      <c r="C358" s="202" t="s">
        <v>347</v>
      </c>
      <c r="D358" s="131"/>
      <c r="E358" s="131"/>
      <c r="F358" s="159"/>
      <c r="G358" s="153"/>
    </row>
    <row r="359" spans="1:7" ht="15.75">
      <c r="A359" s="199"/>
      <c r="B359" s="154"/>
      <c r="C359" s="176" t="s">
        <v>349</v>
      </c>
      <c r="D359" s="131"/>
      <c r="E359" s="131"/>
      <c r="F359" s="159"/>
      <c r="G359" s="153"/>
    </row>
    <row r="360" spans="1:7" ht="15.75">
      <c r="A360" s="199"/>
      <c r="B360" s="154"/>
      <c r="C360" s="176" t="s">
        <v>348</v>
      </c>
      <c r="D360" s="131"/>
      <c r="E360" s="131"/>
      <c r="F360" s="159"/>
      <c r="G360" s="153"/>
    </row>
    <row r="361" spans="1:7" ht="15.75">
      <c r="A361" s="199"/>
      <c r="B361" s="154"/>
      <c r="C361" s="176" t="s">
        <v>350</v>
      </c>
      <c r="D361" s="131"/>
      <c r="E361" s="131"/>
      <c r="F361" s="159"/>
      <c r="G361" s="153"/>
    </row>
    <row r="362" spans="1:7" ht="15.75">
      <c r="A362" s="199"/>
      <c r="B362" s="154"/>
      <c r="C362" s="176" t="s">
        <v>353</v>
      </c>
      <c r="D362" s="131"/>
      <c r="E362" s="131"/>
      <c r="F362" s="159"/>
      <c r="G362" s="153"/>
    </row>
    <row r="363" spans="1:7" ht="15.75">
      <c r="A363" s="199"/>
      <c r="B363" s="154"/>
      <c r="C363" s="176" t="s">
        <v>354</v>
      </c>
      <c r="D363" s="131"/>
      <c r="E363" s="131"/>
      <c r="F363" s="159"/>
      <c r="G363" s="153"/>
    </row>
    <row r="364" spans="1:7" ht="15.75">
      <c r="A364" s="199"/>
      <c r="B364" s="154"/>
      <c r="C364" s="202" t="s">
        <v>351</v>
      </c>
      <c r="D364" s="131" t="s">
        <v>11</v>
      </c>
      <c r="E364" s="131">
        <v>1</v>
      </c>
      <c r="F364" s="159"/>
      <c r="G364" s="159">
        <f>E364*F364</f>
        <v>0</v>
      </c>
    </row>
    <row r="365" spans="1:7" ht="15.75">
      <c r="A365" s="199"/>
      <c r="B365" s="154"/>
      <c r="C365" s="202"/>
      <c r="D365" s="131"/>
      <c r="E365" s="131"/>
      <c r="F365" s="159"/>
      <c r="G365" s="153"/>
    </row>
    <row r="366" spans="1:7" ht="15.75">
      <c r="A366" s="155">
        <v>1</v>
      </c>
      <c r="B366" s="156">
        <f>SUM(A$19:A366)</f>
        <v>42</v>
      </c>
      <c r="C366" s="202" t="s">
        <v>359</v>
      </c>
      <c r="D366" s="131"/>
      <c r="E366" s="131"/>
      <c r="F366" s="159"/>
      <c r="G366" s="153"/>
    </row>
    <row r="367" spans="1:7" ht="15.75">
      <c r="A367" s="199"/>
      <c r="B367" s="154"/>
      <c r="C367" s="176" t="s">
        <v>357</v>
      </c>
      <c r="D367" s="131"/>
      <c r="E367" s="131"/>
      <c r="F367" s="159"/>
      <c r="G367" s="153"/>
    </row>
    <row r="368" spans="1:7" ht="15.75">
      <c r="A368" s="199"/>
      <c r="B368" s="154"/>
      <c r="C368" s="176" t="s">
        <v>358</v>
      </c>
      <c r="D368" s="131"/>
      <c r="E368" s="131"/>
      <c r="F368" s="159"/>
      <c r="G368" s="153"/>
    </row>
    <row r="369" spans="1:7" ht="15.75">
      <c r="A369" s="199"/>
      <c r="B369" s="154"/>
      <c r="C369" s="176" t="s">
        <v>653</v>
      </c>
      <c r="D369" s="131"/>
      <c r="E369" s="131"/>
      <c r="F369" s="159"/>
      <c r="G369" s="153"/>
    </row>
    <row r="370" spans="1:7" ht="15.75">
      <c r="A370" s="199"/>
      <c r="B370" s="154"/>
      <c r="C370" s="176" t="s">
        <v>360</v>
      </c>
      <c r="D370" s="131" t="s">
        <v>11</v>
      </c>
      <c r="E370" s="131">
        <v>1</v>
      </c>
      <c r="F370" s="159"/>
      <c r="G370" s="159">
        <f>E370*F370</f>
        <v>0</v>
      </c>
    </row>
    <row r="371" spans="1:7" ht="15.75">
      <c r="A371" s="199"/>
      <c r="B371" s="154"/>
      <c r="C371" s="202"/>
      <c r="D371" s="131"/>
      <c r="E371" s="131"/>
      <c r="F371" s="159"/>
      <c r="G371" s="153"/>
    </row>
    <row r="372" spans="1:7" ht="15.75">
      <c r="A372" s="155">
        <v>1</v>
      </c>
      <c r="B372" s="156">
        <f>SUM(A$19:A372)</f>
        <v>43</v>
      </c>
      <c r="C372" s="202" t="s">
        <v>355</v>
      </c>
      <c r="D372" s="131"/>
      <c r="E372" s="131"/>
      <c r="F372" s="159"/>
      <c r="G372" s="153"/>
    </row>
    <row r="373" spans="1:7" ht="15.75">
      <c r="A373" s="155"/>
      <c r="B373" s="156"/>
      <c r="C373" s="202" t="s">
        <v>361</v>
      </c>
      <c r="D373" s="131" t="s">
        <v>11</v>
      </c>
      <c r="E373" s="131">
        <v>1</v>
      </c>
      <c r="F373" s="159"/>
      <c r="G373" s="159">
        <f>E373*F373</f>
        <v>0</v>
      </c>
    </row>
    <row r="374" spans="1:7" ht="15.75">
      <c r="A374" s="155"/>
      <c r="B374" s="156"/>
      <c r="C374" s="202"/>
      <c r="D374" s="131"/>
      <c r="E374" s="131"/>
      <c r="F374" s="159"/>
      <c r="G374" s="153"/>
    </row>
    <row r="375" spans="1:7" ht="15.75">
      <c r="A375" s="199"/>
      <c r="B375" s="154"/>
      <c r="C375" s="202"/>
      <c r="D375" s="131"/>
      <c r="E375" s="278"/>
      <c r="F375" s="279"/>
      <c r="G375" s="279"/>
    </row>
    <row r="376" spans="1:7" ht="15.75">
      <c r="A376" s="199"/>
      <c r="B376" s="154"/>
      <c r="C376" s="201" t="s">
        <v>225</v>
      </c>
      <c r="D376" s="131"/>
      <c r="E376" s="131"/>
      <c r="F376" s="159"/>
      <c r="G376" s="153"/>
    </row>
    <row r="377" spans="1:7" ht="15.75">
      <c r="A377" s="199"/>
      <c r="B377" s="154"/>
      <c r="C377" s="176"/>
      <c r="D377" s="131"/>
      <c r="E377" s="131"/>
      <c r="F377" s="159"/>
      <c r="G377" s="153"/>
    </row>
    <row r="378" spans="1:7" ht="15.75">
      <c r="A378" s="155">
        <v>1</v>
      </c>
      <c r="B378" s="156">
        <f>SUM(A$19:A378)</f>
        <v>44</v>
      </c>
      <c r="C378" s="202" t="s">
        <v>210</v>
      </c>
      <c r="D378" s="176"/>
      <c r="E378" s="176"/>
      <c r="F378" s="159"/>
      <c r="G378" s="153"/>
    </row>
    <row r="379" spans="1:7" ht="15.75">
      <c r="A379" s="155"/>
      <c r="B379" s="156"/>
      <c r="C379" s="203" t="s">
        <v>198</v>
      </c>
      <c r="D379" s="176"/>
      <c r="E379" s="176"/>
      <c r="F379" s="159"/>
      <c r="G379" s="153"/>
    </row>
    <row r="380" spans="1:7" ht="15.75">
      <c r="A380" s="155"/>
      <c r="B380" s="156"/>
      <c r="C380" s="203" t="s">
        <v>199</v>
      </c>
      <c r="D380" s="176"/>
      <c r="E380" s="176"/>
      <c r="F380" s="159"/>
      <c r="G380" s="153"/>
    </row>
    <row r="381" spans="1:7" ht="15.75">
      <c r="A381" s="199"/>
      <c r="B381" s="154"/>
      <c r="C381" s="203" t="s">
        <v>200</v>
      </c>
      <c r="D381" s="176"/>
      <c r="E381" s="176"/>
      <c r="F381" s="159"/>
      <c r="G381" s="153"/>
    </row>
    <row r="382" spans="1:7" ht="15.75">
      <c r="A382" s="199"/>
      <c r="B382" s="154"/>
      <c r="C382" s="203" t="s">
        <v>201</v>
      </c>
      <c r="D382" s="176"/>
      <c r="E382" s="176"/>
      <c r="F382" s="159"/>
      <c r="G382" s="153"/>
    </row>
    <row r="383" spans="1:7" ht="15.75">
      <c r="A383" s="199"/>
      <c r="B383" s="154"/>
      <c r="C383" s="176" t="s">
        <v>374</v>
      </c>
      <c r="D383" s="176"/>
      <c r="E383" s="176"/>
      <c r="F383" s="159"/>
      <c r="G383" s="153"/>
    </row>
    <row r="384" spans="1:7" ht="15.75">
      <c r="A384" s="199"/>
      <c r="B384" s="154"/>
      <c r="C384" s="176" t="s">
        <v>202</v>
      </c>
      <c r="D384" s="131"/>
      <c r="E384" s="131"/>
      <c r="F384" s="159"/>
      <c r="G384" s="153"/>
    </row>
    <row r="385" spans="1:7" ht="15.75">
      <c r="A385" s="199"/>
      <c r="B385" s="154"/>
      <c r="C385" s="176" t="s">
        <v>203</v>
      </c>
      <c r="D385" s="131"/>
      <c r="E385" s="131"/>
      <c r="F385" s="159"/>
      <c r="G385" s="153"/>
    </row>
    <row r="386" spans="1:7" ht="15.75">
      <c r="A386" s="199"/>
      <c r="B386" s="154"/>
      <c r="C386" s="176" t="s">
        <v>204</v>
      </c>
      <c r="D386" s="131"/>
      <c r="E386" s="131"/>
      <c r="F386" s="159"/>
      <c r="G386" s="153"/>
    </row>
    <row r="387" spans="1:7" ht="15.75">
      <c r="A387" s="199"/>
      <c r="B387" s="154"/>
      <c r="C387" s="176" t="s">
        <v>211</v>
      </c>
      <c r="D387" s="131"/>
      <c r="E387" s="131"/>
      <c r="F387" s="159"/>
      <c r="G387" s="153"/>
    </row>
    <row r="388" spans="1:7" ht="15.75">
      <c r="A388" s="199"/>
      <c r="B388" s="154"/>
      <c r="C388" s="176" t="s">
        <v>212</v>
      </c>
      <c r="D388" s="131" t="s">
        <v>10</v>
      </c>
      <c r="E388" s="131">
        <v>40</v>
      </c>
      <c r="F388" s="159"/>
      <c r="G388" s="159">
        <f>E388*F388</f>
        <v>0</v>
      </c>
    </row>
    <row r="389" spans="1:7" ht="15.75">
      <c r="A389" s="199"/>
      <c r="B389" s="154"/>
      <c r="C389" s="176" t="s">
        <v>213</v>
      </c>
      <c r="D389" s="131" t="s">
        <v>10</v>
      </c>
      <c r="E389" s="131">
        <v>2</v>
      </c>
      <c r="F389" s="159"/>
      <c r="G389" s="159">
        <f>E389*F389</f>
        <v>0</v>
      </c>
    </row>
    <row r="390" spans="1:7" ht="15.75">
      <c r="A390" s="199"/>
      <c r="B390" s="154"/>
      <c r="C390" s="176"/>
      <c r="D390" s="131"/>
      <c r="E390" s="131"/>
      <c r="F390" s="159"/>
      <c r="G390" s="153"/>
    </row>
    <row r="391" spans="1:7" ht="15.75">
      <c r="A391" s="155">
        <v>1</v>
      </c>
      <c r="B391" s="156">
        <f>SUM(A$19:A391)</f>
        <v>45</v>
      </c>
      <c r="C391" s="176" t="s">
        <v>654</v>
      </c>
      <c r="D391" s="131"/>
      <c r="E391" s="131"/>
      <c r="F391" s="159"/>
      <c r="G391" s="153"/>
    </row>
    <row r="392" spans="1:7" ht="15.75">
      <c r="A392" s="199"/>
      <c r="B392" s="154"/>
      <c r="C392" s="176" t="s">
        <v>205</v>
      </c>
      <c r="D392" s="131"/>
      <c r="E392" s="131"/>
      <c r="F392" s="159"/>
      <c r="G392" s="153"/>
    </row>
    <row r="393" spans="1:7" ht="15.75">
      <c r="A393" s="199"/>
      <c r="B393" s="154"/>
      <c r="C393" s="176" t="s">
        <v>231</v>
      </c>
      <c r="D393" s="131"/>
      <c r="E393" s="131"/>
      <c r="F393" s="159"/>
      <c r="G393" s="153"/>
    </row>
    <row r="394" spans="1:7" ht="15.75">
      <c r="A394" s="199"/>
      <c r="B394" s="154"/>
      <c r="C394" s="176" t="s">
        <v>232</v>
      </c>
      <c r="D394" s="131"/>
      <c r="E394" s="131"/>
      <c r="F394" s="159"/>
      <c r="G394" s="153"/>
    </row>
    <row r="395" spans="1:7" ht="15.75">
      <c r="A395" s="199"/>
      <c r="B395" s="154"/>
      <c r="C395" s="176" t="s">
        <v>233</v>
      </c>
      <c r="D395" s="131"/>
      <c r="E395" s="131"/>
      <c r="F395" s="159"/>
      <c r="G395" s="153"/>
    </row>
    <row r="396" spans="1:7" ht="15.75">
      <c r="A396" s="199"/>
      <c r="B396" s="154"/>
      <c r="C396" s="176" t="s">
        <v>206</v>
      </c>
      <c r="D396" s="131"/>
      <c r="E396" s="131"/>
      <c r="F396" s="159"/>
      <c r="G396" s="153"/>
    </row>
    <row r="397" spans="1:7" ht="15.75">
      <c r="A397" s="199"/>
      <c r="B397" s="154"/>
      <c r="C397" s="176" t="s">
        <v>207</v>
      </c>
      <c r="D397" s="131"/>
      <c r="E397" s="131"/>
      <c r="F397" s="159"/>
      <c r="G397" s="153"/>
    </row>
    <row r="398" spans="1:7" ht="15.75">
      <c r="A398" s="199"/>
      <c r="B398" s="154"/>
      <c r="C398" s="202" t="s">
        <v>234</v>
      </c>
      <c r="D398" s="131" t="s">
        <v>11</v>
      </c>
      <c r="E398" s="131">
        <v>5</v>
      </c>
      <c r="F398" s="159"/>
      <c r="G398" s="159">
        <f>E398*F398</f>
        <v>0</v>
      </c>
    </row>
    <row r="399" spans="1:12" ht="15.75">
      <c r="A399" s="199"/>
      <c r="B399" s="154"/>
      <c r="C399" s="176"/>
      <c r="D399" s="131"/>
      <c r="E399" s="131"/>
      <c r="F399" s="159"/>
      <c r="G399" s="153"/>
      <c r="H399" s="125"/>
      <c r="J399" s="125"/>
      <c r="K399" s="125"/>
      <c r="L399" s="125"/>
    </row>
    <row r="400" spans="1:12" ht="15.75">
      <c r="A400" s="155">
        <v>1</v>
      </c>
      <c r="B400" s="156">
        <f>SUM(A$19:A400)</f>
        <v>46</v>
      </c>
      <c r="C400" s="176" t="s">
        <v>655</v>
      </c>
      <c r="D400" s="131"/>
      <c r="E400" s="131"/>
      <c r="F400" s="159"/>
      <c r="G400" s="153"/>
      <c r="H400" s="125"/>
      <c r="J400" s="125"/>
      <c r="K400" s="125"/>
      <c r="L400" s="125"/>
    </row>
    <row r="401" spans="1:12" ht="15.75">
      <c r="A401" s="199"/>
      <c r="B401" s="154"/>
      <c r="C401" s="176" t="s">
        <v>656</v>
      </c>
      <c r="D401" s="131"/>
      <c r="E401" s="131"/>
      <c r="F401" s="159"/>
      <c r="G401" s="153"/>
      <c r="H401" s="125"/>
      <c r="J401" s="125"/>
      <c r="K401" s="125"/>
      <c r="L401" s="125"/>
    </row>
    <row r="402" spans="1:12" ht="15.75">
      <c r="A402" s="199"/>
      <c r="B402" s="154"/>
      <c r="C402" s="176" t="s">
        <v>215</v>
      </c>
      <c r="D402" s="131"/>
      <c r="E402" s="131"/>
      <c r="F402" s="159"/>
      <c r="G402" s="153"/>
      <c r="H402" s="125"/>
      <c r="J402" s="125"/>
      <c r="K402" s="125"/>
      <c r="L402" s="125"/>
    </row>
    <row r="403" spans="1:12" ht="15.75">
      <c r="A403" s="199"/>
      <c r="B403" s="154"/>
      <c r="C403" s="176" t="s">
        <v>214</v>
      </c>
      <c r="D403" s="131"/>
      <c r="E403" s="131"/>
      <c r="F403" s="159"/>
      <c r="G403" s="153"/>
      <c r="H403" s="125"/>
      <c r="J403" s="125"/>
      <c r="K403" s="125"/>
      <c r="L403" s="125"/>
    </row>
    <row r="404" spans="1:12" ht="15.75">
      <c r="A404" s="199"/>
      <c r="B404" s="154"/>
      <c r="C404" s="280"/>
      <c r="D404" s="131" t="s">
        <v>11</v>
      </c>
      <c r="E404" s="131">
        <v>4</v>
      </c>
      <c r="F404" s="159"/>
      <c r="G404" s="159">
        <f>E404*F404</f>
        <v>0</v>
      </c>
      <c r="H404" s="125"/>
      <c r="J404" s="125"/>
      <c r="K404" s="125"/>
      <c r="L404" s="125"/>
    </row>
    <row r="405" spans="1:12" ht="15.75">
      <c r="A405" s="199"/>
      <c r="B405" s="154"/>
      <c r="C405" s="176"/>
      <c r="D405" s="131"/>
      <c r="E405" s="131"/>
      <c r="F405" s="159"/>
      <c r="G405" s="153"/>
      <c r="H405" s="125"/>
      <c r="J405" s="125"/>
      <c r="K405" s="125"/>
      <c r="L405" s="125"/>
    </row>
    <row r="406" spans="1:12" ht="15.75">
      <c r="A406" s="155">
        <v>1</v>
      </c>
      <c r="B406" s="156">
        <f>SUM(A$19:A406)</f>
        <v>47</v>
      </c>
      <c r="C406" s="176" t="s">
        <v>657</v>
      </c>
      <c r="D406" s="131"/>
      <c r="E406" s="131"/>
      <c r="F406" s="159"/>
      <c r="G406" s="153"/>
      <c r="H406" s="125"/>
      <c r="J406" s="125"/>
      <c r="K406" s="125"/>
      <c r="L406" s="125"/>
    </row>
    <row r="407" spans="1:12" ht="15.75">
      <c r="A407" s="199"/>
      <c r="B407" s="154"/>
      <c r="C407" s="202" t="s">
        <v>117</v>
      </c>
      <c r="D407" s="131"/>
      <c r="E407" s="131"/>
      <c r="F407" s="159"/>
      <c r="G407" s="153"/>
      <c r="H407" s="125"/>
      <c r="J407" s="125"/>
      <c r="K407" s="125"/>
      <c r="L407" s="125"/>
    </row>
    <row r="408" spans="1:12" ht="15.75">
      <c r="A408" s="199"/>
      <c r="B408" s="154"/>
      <c r="C408" s="203" t="s">
        <v>208</v>
      </c>
      <c r="D408" s="131" t="s">
        <v>11</v>
      </c>
      <c r="E408" s="131">
        <v>4</v>
      </c>
      <c r="F408" s="159"/>
      <c r="G408" s="159">
        <f>E408*F408</f>
        <v>0</v>
      </c>
      <c r="H408" s="125"/>
      <c r="J408" s="125"/>
      <c r="K408" s="125"/>
      <c r="L408" s="125"/>
    </row>
    <row r="409" spans="1:12" ht="15.75">
      <c r="A409" s="199"/>
      <c r="B409" s="154"/>
      <c r="C409" s="203" t="s">
        <v>209</v>
      </c>
      <c r="D409" s="131"/>
      <c r="E409" s="131"/>
      <c r="F409" s="159"/>
      <c r="G409" s="153"/>
      <c r="H409" s="125"/>
      <c r="J409" s="125"/>
      <c r="K409" s="125"/>
      <c r="L409" s="125"/>
    </row>
    <row r="410" spans="1:12" ht="15.75">
      <c r="A410" s="199"/>
      <c r="B410" s="154"/>
      <c r="C410" s="176"/>
      <c r="D410" s="131"/>
      <c r="E410" s="131"/>
      <c r="F410" s="159"/>
      <c r="G410" s="153"/>
      <c r="H410" s="125"/>
      <c r="J410" s="125"/>
      <c r="K410" s="125"/>
      <c r="L410" s="125"/>
    </row>
    <row r="411" spans="1:12" ht="15.75">
      <c r="A411" s="155">
        <v>1</v>
      </c>
      <c r="B411" s="156">
        <f>SUM(A$19:A411)</f>
        <v>48</v>
      </c>
      <c r="C411" s="202" t="s">
        <v>123</v>
      </c>
      <c r="D411" s="131"/>
      <c r="E411" s="131"/>
      <c r="F411" s="159"/>
      <c r="G411" s="153"/>
      <c r="H411" s="125"/>
      <c r="J411" s="125"/>
      <c r="K411" s="125"/>
      <c r="L411" s="125"/>
    </row>
    <row r="412" spans="1:12" ht="15.75">
      <c r="A412" s="199"/>
      <c r="B412" s="154"/>
      <c r="C412" s="176" t="s">
        <v>216</v>
      </c>
      <c r="D412" s="131" t="s">
        <v>10</v>
      </c>
      <c r="E412" s="131">
        <v>16</v>
      </c>
      <c r="F412" s="159"/>
      <c r="G412" s="159">
        <f aca="true" t="shared" si="2" ref="G412:G417">E412*F412</f>
        <v>0</v>
      </c>
      <c r="H412" s="125"/>
      <c r="J412" s="125"/>
      <c r="K412" s="125"/>
      <c r="L412" s="125"/>
    </row>
    <row r="413" spans="1:12" ht="15.75">
      <c r="A413" s="199"/>
      <c r="B413" s="154"/>
      <c r="C413" s="176" t="s">
        <v>217</v>
      </c>
      <c r="D413" s="131" t="s">
        <v>10</v>
      </c>
      <c r="E413" s="131">
        <v>2</v>
      </c>
      <c r="F413" s="159"/>
      <c r="G413" s="159">
        <f t="shared" si="2"/>
        <v>0</v>
      </c>
      <c r="H413" s="125"/>
      <c r="J413" s="125"/>
      <c r="K413" s="125"/>
      <c r="L413" s="125"/>
    </row>
    <row r="414" spans="1:12" ht="15.75">
      <c r="A414" s="199"/>
      <c r="B414" s="154"/>
      <c r="C414" s="176" t="s">
        <v>220</v>
      </c>
      <c r="D414" s="131" t="s">
        <v>11</v>
      </c>
      <c r="E414" s="131">
        <v>5</v>
      </c>
      <c r="F414" s="159"/>
      <c r="G414" s="159">
        <f t="shared" si="2"/>
        <v>0</v>
      </c>
      <c r="H414" s="125"/>
      <c r="J414" s="125"/>
      <c r="K414" s="125"/>
      <c r="L414" s="125"/>
    </row>
    <row r="415" spans="1:12" ht="15.75">
      <c r="A415" s="199"/>
      <c r="B415" s="154"/>
      <c r="C415" s="176" t="s">
        <v>221</v>
      </c>
      <c r="D415" s="131" t="s">
        <v>10</v>
      </c>
      <c r="E415" s="131">
        <v>20</v>
      </c>
      <c r="F415" s="159"/>
      <c r="G415" s="159">
        <f t="shared" si="2"/>
        <v>0</v>
      </c>
      <c r="H415" s="125"/>
      <c r="J415" s="125"/>
      <c r="K415" s="125"/>
      <c r="L415" s="125"/>
    </row>
    <row r="416" spans="1:12" ht="15.75">
      <c r="A416" s="199"/>
      <c r="B416" s="154"/>
      <c r="C416" s="176" t="s">
        <v>222</v>
      </c>
      <c r="D416" s="131" t="s">
        <v>11</v>
      </c>
      <c r="E416" s="131">
        <v>1</v>
      </c>
      <c r="F416" s="159"/>
      <c r="G416" s="159">
        <f t="shared" si="2"/>
        <v>0</v>
      </c>
      <c r="H416" s="125"/>
      <c r="J416" s="125"/>
      <c r="K416" s="125"/>
      <c r="L416" s="125"/>
    </row>
    <row r="417" spans="1:12" ht="15.75">
      <c r="A417" s="199"/>
      <c r="B417" s="154"/>
      <c r="C417" s="176" t="s">
        <v>230</v>
      </c>
      <c r="D417" s="131" t="s">
        <v>11</v>
      </c>
      <c r="E417" s="131">
        <v>1</v>
      </c>
      <c r="F417" s="159"/>
      <c r="G417" s="159">
        <f t="shared" si="2"/>
        <v>0</v>
      </c>
      <c r="H417" s="125"/>
      <c r="J417" s="125"/>
      <c r="K417" s="125"/>
      <c r="L417" s="125"/>
    </row>
    <row r="418" spans="1:12" ht="15.75">
      <c r="A418" s="199"/>
      <c r="B418" s="154"/>
      <c r="C418" s="176" t="s">
        <v>223</v>
      </c>
      <c r="D418" s="131"/>
      <c r="E418" s="131"/>
      <c r="F418" s="159"/>
      <c r="G418" s="153"/>
      <c r="H418" s="125"/>
      <c r="J418" s="125"/>
      <c r="K418" s="125"/>
      <c r="L418" s="125"/>
    </row>
    <row r="419" spans="1:12" ht="15.75">
      <c r="A419" s="199"/>
      <c r="B419" s="154"/>
      <c r="C419" s="176" t="s">
        <v>218</v>
      </c>
      <c r="D419" s="131"/>
      <c r="E419" s="131"/>
      <c r="F419" s="159"/>
      <c r="G419" s="153"/>
      <c r="H419" s="125"/>
      <c r="J419" s="125"/>
      <c r="K419" s="125"/>
      <c r="L419" s="125"/>
    </row>
    <row r="420" spans="1:12" ht="15.75">
      <c r="A420" s="199"/>
      <c r="B420" s="154"/>
      <c r="C420" s="176" t="s">
        <v>219</v>
      </c>
      <c r="D420" s="131"/>
      <c r="E420" s="131"/>
      <c r="F420" s="159"/>
      <c r="G420" s="153"/>
      <c r="H420" s="125"/>
      <c r="J420" s="125"/>
      <c r="K420" s="125"/>
      <c r="L420" s="125"/>
    </row>
    <row r="421" spans="1:12" ht="15.75">
      <c r="A421" s="199"/>
      <c r="B421" s="154"/>
      <c r="C421" s="176"/>
      <c r="D421" s="131"/>
      <c r="E421" s="131"/>
      <c r="F421" s="159"/>
      <c r="G421" s="153"/>
      <c r="H421" s="125"/>
      <c r="J421" s="125"/>
      <c r="K421" s="125"/>
      <c r="L421" s="125"/>
    </row>
    <row r="422" spans="1:12" ht="15.75">
      <c r="A422" s="155">
        <v>1</v>
      </c>
      <c r="B422" s="156">
        <f>SUM(A$19:A422)</f>
        <v>49</v>
      </c>
      <c r="C422" s="176" t="s">
        <v>658</v>
      </c>
      <c r="D422" s="131"/>
      <c r="E422" s="131"/>
      <c r="F422" s="159"/>
      <c r="G422" s="153"/>
      <c r="H422" s="125"/>
      <c r="J422" s="125"/>
      <c r="K422" s="125"/>
      <c r="L422" s="125"/>
    </row>
    <row r="423" spans="1:12" ht="15.75">
      <c r="A423" s="199"/>
      <c r="B423" s="154"/>
      <c r="C423" s="176" t="s">
        <v>226</v>
      </c>
      <c r="D423" s="131"/>
      <c r="E423" s="131"/>
      <c r="F423" s="159"/>
      <c r="G423" s="153"/>
      <c r="H423" s="125"/>
      <c r="J423" s="125"/>
      <c r="K423" s="125"/>
      <c r="L423" s="125"/>
    </row>
    <row r="424" spans="1:12" ht="15.75">
      <c r="A424" s="199"/>
      <c r="B424" s="154"/>
      <c r="C424" s="176" t="s">
        <v>227</v>
      </c>
      <c r="D424" s="131"/>
      <c r="E424" s="131"/>
      <c r="F424" s="159"/>
      <c r="G424" s="153"/>
      <c r="H424" s="125"/>
      <c r="J424" s="125"/>
      <c r="K424" s="125"/>
      <c r="L424" s="125"/>
    </row>
    <row r="425" spans="1:12" ht="15.75">
      <c r="A425" s="199"/>
      <c r="B425" s="154"/>
      <c r="C425" s="176" t="s">
        <v>228</v>
      </c>
      <c r="D425" s="131"/>
      <c r="E425" s="131"/>
      <c r="F425" s="159"/>
      <c r="G425" s="153"/>
      <c r="H425" s="125"/>
      <c r="J425" s="125"/>
      <c r="K425" s="125"/>
      <c r="L425" s="125"/>
    </row>
    <row r="426" spans="1:12" ht="15.75">
      <c r="A426" s="199"/>
      <c r="B426" s="154"/>
      <c r="C426" s="176" t="s">
        <v>229</v>
      </c>
      <c r="D426" s="131" t="s">
        <v>11</v>
      </c>
      <c r="E426" s="131">
        <v>1</v>
      </c>
      <c r="F426" s="159"/>
      <c r="G426" s="159">
        <f>E426*F426</f>
        <v>0</v>
      </c>
      <c r="H426" s="125"/>
      <c r="J426" s="125"/>
      <c r="K426" s="125"/>
      <c r="L426" s="125"/>
    </row>
    <row r="427" spans="1:12" ht="15.75">
      <c r="A427" s="199"/>
      <c r="B427" s="154"/>
      <c r="C427" s="176" t="s">
        <v>659</v>
      </c>
      <c r="D427" s="131"/>
      <c r="E427" s="131"/>
      <c r="F427" s="159"/>
      <c r="G427" s="153"/>
      <c r="H427" s="125"/>
      <c r="J427" s="125"/>
      <c r="K427" s="125"/>
      <c r="L427" s="125"/>
    </row>
    <row r="428" spans="1:12" ht="15.75">
      <c r="A428" s="199"/>
      <c r="B428" s="154"/>
      <c r="C428" s="176" t="s">
        <v>375</v>
      </c>
      <c r="D428" s="131" t="s">
        <v>10</v>
      </c>
      <c r="E428" s="131">
        <v>15</v>
      </c>
      <c r="F428" s="159"/>
      <c r="G428" s="159">
        <f>E428*F428</f>
        <v>0</v>
      </c>
      <c r="H428" s="125"/>
      <c r="J428" s="125"/>
      <c r="K428" s="125"/>
      <c r="L428" s="125"/>
    </row>
    <row r="429" spans="1:12" ht="15.75">
      <c r="A429" s="199"/>
      <c r="B429" s="154"/>
      <c r="C429" s="176"/>
      <c r="D429" s="131"/>
      <c r="E429" s="131"/>
      <c r="F429" s="159"/>
      <c r="G429" s="153"/>
      <c r="H429" s="125"/>
      <c r="J429" s="125"/>
      <c r="K429" s="125"/>
      <c r="L429" s="125"/>
    </row>
    <row r="430" spans="1:12" ht="15.75">
      <c r="A430" s="155">
        <v>1</v>
      </c>
      <c r="B430" s="156">
        <f>SUM(A$19:A430)</f>
        <v>50</v>
      </c>
      <c r="C430" s="176" t="s">
        <v>660</v>
      </c>
      <c r="D430" s="131"/>
      <c r="E430" s="131"/>
      <c r="F430" s="159"/>
      <c r="G430" s="153"/>
      <c r="H430" s="125"/>
      <c r="J430" s="125"/>
      <c r="K430" s="125"/>
      <c r="L430" s="125"/>
    </row>
    <row r="431" spans="1:12" ht="15.75">
      <c r="A431" s="199"/>
      <c r="B431" s="154"/>
      <c r="C431" s="176" t="s">
        <v>661</v>
      </c>
      <c r="D431" s="131"/>
      <c r="E431" s="131"/>
      <c r="F431" s="159"/>
      <c r="G431" s="153"/>
      <c r="H431" s="125"/>
      <c r="J431" s="125"/>
      <c r="K431" s="125"/>
      <c r="L431" s="125"/>
    </row>
    <row r="432" spans="1:12" ht="15.75">
      <c r="A432" s="199"/>
      <c r="B432" s="154"/>
      <c r="C432" s="176" t="s">
        <v>588</v>
      </c>
      <c r="D432" s="131"/>
      <c r="E432" s="131"/>
      <c r="F432" s="159"/>
      <c r="G432" s="153"/>
      <c r="H432" s="125"/>
      <c r="J432" s="125"/>
      <c r="K432" s="125"/>
      <c r="L432" s="125"/>
    </row>
    <row r="433" spans="1:12" ht="15.75">
      <c r="A433" s="199"/>
      <c r="B433" s="154"/>
      <c r="C433" s="176" t="s">
        <v>236</v>
      </c>
      <c r="D433" s="131" t="s">
        <v>11</v>
      </c>
      <c r="E433" s="131">
        <v>1</v>
      </c>
      <c r="F433" s="159"/>
      <c r="G433" s="159">
        <f>E433*F433</f>
        <v>0</v>
      </c>
      <c r="H433" s="125"/>
      <c r="J433" s="125"/>
      <c r="K433" s="125"/>
      <c r="L433" s="125"/>
    </row>
    <row r="434" spans="1:12" ht="15.75">
      <c r="A434" s="199"/>
      <c r="B434" s="154"/>
      <c r="C434" s="176" t="s">
        <v>235</v>
      </c>
      <c r="D434" s="131"/>
      <c r="E434" s="131"/>
      <c r="F434" s="159"/>
      <c r="G434" s="153"/>
      <c r="H434" s="125"/>
      <c r="J434" s="125"/>
      <c r="K434" s="125"/>
      <c r="L434" s="125"/>
    </row>
    <row r="435" spans="1:12" ht="15.75">
      <c r="A435" s="199"/>
      <c r="B435" s="154"/>
      <c r="C435" s="202" t="s">
        <v>117</v>
      </c>
      <c r="D435" s="131"/>
      <c r="E435" s="131"/>
      <c r="F435" s="159"/>
      <c r="G435" s="153"/>
      <c r="H435" s="125"/>
      <c r="J435" s="125"/>
      <c r="K435" s="125"/>
      <c r="L435" s="125"/>
    </row>
    <row r="436" spans="1:12" ht="15.75">
      <c r="A436" s="199"/>
      <c r="B436" s="154"/>
      <c r="C436" s="203" t="s">
        <v>256</v>
      </c>
      <c r="D436" s="131"/>
      <c r="E436" s="131"/>
      <c r="F436" s="159"/>
      <c r="G436" s="153"/>
      <c r="H436" s="125"/>
      <c r="J436" s="125"/>
      <c r="K436" s="125"/>
      <c r="L436" s="125"/>
    </row>
    <row r="437" spans="1:12" ht="15.75">
      <c r="A437" s="199"/>
      <c r="B437" s="154"/>
      <c r="C437" s="203" t="s">
        <v>257</v>
      </c>
      <c r="D437" s="131"/>
      <c r="E437" s="131"/>
      <c r="F437" s="159"/>
      <c r="G437" s="153"/>
      <c r="H437" s="125"/>
      <c r="J437" s="125"/>
      <c r="K437" s="125"/>
      <c r="L437" s="125"/>
    </row>
    <row r="438" spans="1:12" ht="15.75">
      <c r="A438" s="199"/>
      <c r="B438" s="154"/>
      <c r="C438" s="202" t="s">
        <v>379</v>
      </c>
      <c r="D438" s="131"/>
      <c r="E438" s="131"/>
      <c r="F438" s="159"/>
      <c r="G438" s="153"/>
      <c r="H438" s="125"/>
      <c r="J438" s="125"/>
      <c r="K438" s="125"/>
      <c r="L438" s="125"/>
    </row>
    <row r="439" spans="1:12" ht="15.75">
      <c r="A439" s="199"/>
      <c r="B439" s="154"/>
      <c r="C439" s="176" t="s">
        <v>662</v>
      </c>
      <c r="D439" s="131"/>
      <c r="E439" s="131"/>
      <c r="F439" s="159"/>
      <c r="G439" s="153"/>
      <c r="H439" s="125"/>
      <c r="J439" s="125"/>
      <c r="K439" s="125"/>
      <c r="L439" s="125"/>
    </row>
    <row r="440" spans="1:12" ht="15.75">
      <c r="A440" s="199"/>
      <c r="B440" s="154"/>
      <c r="C440" s="176" t="s">
        <v>589</v>
      </c>
      <c r="D440" s="131"/>
      <c r="E440" s="131"/>
      <c r="F440" s="159"/>
      <c r="G440" s="153"/>
      <c r="H440" s="125"/>
      <c r="J440" s="125"/>
      <c r="K440" s="125"/>
      <c r="L440" s="125"/>
    </row>
    <row r="441" spans="1:12" ht="15.75">
      <c r="A441" s="199"/>
      <c r="B441" s="154"/>
      <c r="C441" s="176" t="s">
        <v>304</v>
      </c>
      <c r="D441" s="131" t="s">
        <v>10</v>
      </c>
      <c r="E441" s="131">
        <v>20</v>
      </c>
      <c r="F441" s="159"/>
      <c r="G441" s="159">
        <f>E441*F441</f>
        <v>0</v>
      </c>
      <c r="H441" s="125"/>
      <c r="J441" s="125"/>
      <c r="K441" s="125"/>
      <c r="L441" s="125"/>
    </row>
    <row r="442" spans="1:12" ht="15.75">
      <c r="A442" s="199"/>
      <c r="B442" s="154"/>
      <c r="C442" s="176" t="s">
        <v>303</v>
      </c>
      <c r="D442" s="131"/>
      <c r="E442" s="131"/>
      <c r="F442" s="159"/>
      <c r="G442" s="153"/>
      <c r="H442" s="125"/>
      <c r="J442" s="125"/>
      <c r="K442" s="125"/>
      <c r="L442" s="125"/>
    </row>
    <row r="443" spans="1:12" ht="15.75">
      <c r="A443" s="199"/>
      <c r="B443" s="154"/>
      <c r="C443" s="176" t="s">
        <v>663</v>
      </c>
      <c r="D443" s="131"/>
      <c r="E443" s="131"/>
      <c r="F443" s="159"/>
      <c r="G443" s="153"/>
      <c r="H443" s="125"/>
      <c r="J443" s="125"/>
      <c r="K443" s="125"/>
      <c r="L443" s="125"/>
    </row>
    <row r="444" spans="1:12" ht="15.75">
      <c r="A444" s="199"/>
      <c r="B444" s="154"/>
      <c r="C444" s="176" t="s">
        <v>261</v>
      </c>
      <c r="D444" s="131" t="s">
        <v>11</v>
      </c>
      <c r="E444" s="131">
        <v>4</v>
      </c>
      <c r="F444" s="159"/>
      <c r="G444" s="159">
        <f>E444*F444</f>
        <v>0</v>
      </c>
      <c r="H444" s="125"/>
      <c r="J444" s="125"/>
      <c r="K444" s="125"/>
      <c r="L444" s="125"/>
    </row>
    <row r="445" spans="1:7" ht="16.5" thickBot="1">
      <c r="A445" s="199"/>
      <c r="B445" s="205"/>
      <c r="C445" s="284"/>
      <c r="D445" s="206"/>
      <c r="E445" s="285"/>
      <c r="F445" s="286"/>
      <c r="G445" s="279"/>
    </row>
    <row r="446" spans="2:12" ht="16.5" thickBot="1">
      <c r="B446" s="154"/>
      <c r="C446" s="208" t="s">
        <v>30</v>
      </c>
      <c r="D446" s="131"/>
      <c r="E446" s="131"/>
      <c r="F446" s="159"/>
      <c r="G446" s="209">
        <f>SUM(G19:I445)</f>
        <v>0</v>
      </c>
      <c r="H446" s="125"/>
      <c r="J446" s="125"/>
      <c r="K446" s="125"/>
      <c r="L446" s="125"/>
    </row>
    <row r="447" spans="2:12" ht="15.75">
      <c r="B447" s="154"/>
      <c r="C447" s="208"/>
      <c r="D447" s="131"/>
      <c r="E447" s="131"/>
      <c r="F447" s="159"/>
      <c r="G447" s="159"/>
      <c r="H447" s="125"/>
      <c r="J447" s="125"/>
      <c r="K447" s="125"/>
      <c r="L447" s="125"/>
    </row>
    <row r="448" spans="2:12" ht="15.75">
      <c r="B448" s="154"/>
      <c r="C448" s="152" t="s">
        <v>124</v>
      </c>
      <c r="D448" s="131"/>
      <c r="E448" s="131"/>
      <c r="F448" s="159"/>
      <c r="G448" s="159"/>
      <c r="H448" s="125"/>
      <c r="J448" s="125"/>
      <c r="K448" s="125"/>
      <c r="L448" s="125"/>
    </row>
    <row r="449" spans="2:12" ht="15.75">
      <c r="B449" s="154"/>
      <c r="C449" s="208"/>
      <c r="D449" s="131"/>
      <c r="E449" s="131"/>
      <c r="F449" s="159"/>
      <c r="G449" s="159"/>
      <c r="H449" s="125"/>
      <c r="J449" s="125"/>
      <c r="K449" s="125"/>
      <c r="L449" s="125"/>
    </row>
    <row r="450" spans="1:12" ht="15.75">
      <c r="A450" s="155">
        <v>1</v>
      </c>
      <c r="B450" s="156">
        <f>SUM(A$19:A450)</f>
        <v>51</v>
      </c>
      <c r="C450" s="208" t="s">
        <v>252</v>
      </c>
      <c r="D450" s="131" t="s">
        <v>11</v>
      </c>
      <c r="E450" s="131">
        <v>1</v>
      </c>
      <c r="F450" s="159"/>
      <c r="G450" s="159">
        <f>E450*F450</f>
        <v>0</v>
      </c>
      <c r="H450" s="125"/>
      <c r="J450" s="125"/>
      <c r="K450" s="125"/>
      <c r="L450" s="125"/>
    </row>
    <row r="451" spans="2:12" ht="15.75">
      <c r="B451" s="154"/>
      <c r="C451" s="208"/>
      <c r="D451" s="131"/>
      <c r="E451" s="131"/>
      <c r="F451" s="159"/>
      <c r="G451" s="159"/>
      <c r="H451" s="125"/>
      <c r="J451" s="125"/>
      <c r="K451" s="125"/>
      <c r="L451" s="125"/>
    </row>
    <row r="452" spans="1:12" ht="15.75">
      <c r="A452" s="155">
        <v>1</v>
      </c>
      <c r="B452" s="156">
        <f>SUM(A$19:A452)</f>
        <v>52</v>
      </c>
      <c r="C452" s="290" t="s">
        <v>253</v>
      </c>
      <c r="D452" s="131"/>
      <c r="E452" s="131"/>
      <c r="F452" s="159"/>
      <c r="G452" s="159"/>
      <c r="H452" s="125"/>
      <c r="J452" s="125"/>
      <c r="K452" s="125"/>
      <c r="L452" s="125"/>
    </row>
    <row r="453" spans="1:12" ht="15.75">
      <c r="A453" s="155"/>
      <c r="B453" s="156"/>
      <c r="C453" s="291" t="s">
        <v>254</v>
      </c>
      <c r="D453" s="131"/>
      <c r="E453" s="131"/>
      <c r="F453" s="159"/>
      <c r="G453" s="159"/>
      <c r="H453" s="125"/>
      <c r="J453" s="125"/>
      <c r="K453" s="125"/>
      <c r="L453" s="125"/>
    </row>
    <row r="454" spans="1:12" ht="15.75">
      <c r="A454" s="155"/>
      <c r="B454" s="156"/>
      <c r="C454" s="291" t="s">
        <v>255</v>
      </c>
      <c r="D454" s="131"/>
      <c r="E454" s="131"/>
      <c r="F454" s="159"/>
      <c r="G454" s="159"/>
      <c r="H454" s="125"/>
      <c r="J454" s="125"/>
      <c r="K454" s="125"/>
      <c r="L454" s="125"/>
    </row>
    <row r="455" spans="1:12" ht="15.75">
      <c r="A455" s="155"/>
      <c r="B455" s="156"/>
      <c r="C455" s="292" t="s">
        <v>664</v>
      </c>
      <c r="D455" s="131"/>
      <c r="E455" s="131"/>
      <c r="F455" s="159"/>
      <c r="G455" s="159"/>
      <c r="H455" s="125"/>
      <c r="J455" s="125"/>
      <c r="K455" s="125"/>
      <c r="L455" s="125"/>
    </row>
    <row r="456" spans="2:12" ht="15.75">
      <c r="B456" s="154"/>
      <c r="C456" s="208"/>
      <c r="D456" s="131"/>
      <c r="E456" s="131"/>
      <c r="F456" s="159"/>
      <c r="G456" s="159"/>
      <c r="H456" s="125"/>
      <c r="J456" s="125"/>
      <c r="K456" s="125"/>
      <c r="L456" s="125"/>
    </row>
    <row r="457" spans="1:12" ht="15.75">
      <c r="A457" s="155">
        <v>1</v>
      </c>
      <c r="B457" s="156">
        <f>SUM(A$19:A457)</f>
        <v>53</v>
      </c>
      <c r="C457" s="208" t="s">
        <v>665</v>
      </c>
      <c r="D457" s="131"/>
      <c r="E457" s="131"/>
      <c r="F457" s="159"/>
      <c r="G457" s="159"/>
      <c r="H457" s="125"/>
      <c r="J457" s="125"/>
      <c r="K457" s="125"/>
      <c r="L457" s="125"/>
    </row>
    <row r="458" spans="1:12" ht="15.75">
      <c r="A458" s="155"/>
      <c r="B458" s="156"/>
      <c r="C458" s="178" t="s">
        <v>262</v>
      </c>
      <c r="D458" s="131" t="s">
        <v>11</v>
      </c>
      <c r="E458" s="131">
        <v>1</v>
      </c>
      <c r="F458" s="159"/>
      <c r="G458" s="159">
        <f>E458*F458</f>
        <v>0</v>
      </c>
      <c r="H458" s="125"/>
      <c r="J458" s="125"/>
      <c r="K458" s="125"/>
      <c r="L458" s="125"/>
    </row>
    <row r="459" spans="2:12" ht="15.75">
      <c r="B459" s="154"/>
      <c r="C459" s="178" t="s">
        <v>376</v>
      </c>
      <c r="D459" s="131" t="s">
        <v>11</v>
      </c>
      <c r="E459" s="131">
        <v>1</v>
      </c>
      <c r="F459" s="159"/>
      <c r="G459" s="159">
        <f>E459*F459</f>
        <v>0</v>
      </c>
      <c r="H459" s="125"/>
      <c r="J459" s="125"/>
      <c r="K459" s="125"/>
      <c r="L459" s="125"/>
    </row>
    <row r="460" spans="2:12" ht="15.75">
      <c r="B460" s="154"/>
      <c r="C460" s="178" t="s">
        <v>377</v>
      </c>
      <c r="D460" s="131" t="s">
        <v>11</v>
      </c>
      <c r="E460" s="131">
        <v>1</v>
      </c>
      <c r="F460" s="159"/>
      <c r="G460" s="159">
        <f>E460*F460</f>
        <v>0</v>
      </c>
      <c r="H460" s="125"/>
      <c r="J460" s="125"/>
      <c r="K460" s="125"/>
      <c r="L460" s="125"/>
    </row>
    <row r="461" spans="2:12" ht="15.75">
      <c r="B461" s="154"/>
      <c r="C461" s="178" t="s">
        <v>263</v>
      </c>
      <c r="D461" s="131" t="s">
        <v>11</v>
      </c>
      <c r="E461" s="131">
        <v>1</v>
      </c>
      <c r="F461" s="159"/>
      <c r="G461" s="159">
        <f>E461*F461</f>
        <v>0</v>
      </c>
      <c r="H461" s="125"/>
      <c r="J461" s="125"/>
      <c r="K461" s="125"/>
      <c r="L461" s="125"/>
    </row>
    <row r="462" spans="2:12" ht="15.75">
      <c r="B462" s="154"/>
      <c r="C462" s="178" t="s">
        <v>275</v>
      </c>
      <c r="D462" s="131" t="s">
        <v>11</v>
      </c>
      <c r="E462" s="131">
        <v>1</v>
      </c>
      <c r="F462" s="159"/>
      <c r="G462" s="159">
        <f>E462*F462</f>
        <v>0</v>
      </c>
      <c r="H462" s="125"/>
      <c r="J462" s="125"/>
      <c r="K462" s="125"/>
      <c r="L462" s="125"/>
    </row>
    <row r="463" spans="2:12" ht="15.75">
      <c r="B463" s="154"/>
      <c r="C463" s="208" t="s">
        <v>117</v>
      </c>
      <c r="D463" s="131"/>
      <c r="E463" s="131"/>
      <c r="F463" s="159"/>
      <c r="G463" s="159"/>
      <c r="H463" s="125"/>
      <c r="J463" s="125"/>
      <c r="K463" s="125"/>
      <c r="L463" s="125"/>
    </row>
    <row r="464" spans="2:12" ht="15.75">
      <c r="B464" s="154"/>
      <c r="C464" s="178" t="s">
        <v>264</v>
      </c>
      <c r="D464" s="131"/>
      <c r="E464" s="131"/>
      <c r="F464" s="159"/>
      <c r="G464" s="159"/>
      <c r="H464" s="125"/>
      <c r="J464" s="125"/>
      <c r="K464" s="125"/>
      <c r="L464" s="125"/>
    </row>
    <row r="465" spans="2:12" ht="15.75">
      <c r="B465" s="154"/>
      <c r="C465" s="178" t="s">
        <v>265</v>
      </c>
      <c r="D465" s="131"/>
      <c r="E465" s="131"/>
      <c r="F465" s="159"/>
      <c r="G465" s="159"/>
      <c r="H465" s="125"/>
      <c r="J465" s="125"/>
      <c r="K465" s="125"/>
      <c r="L465" s="125"/>
    </row>
    <row r="466" spans="2:12" ht="15.75">
      <c r="B466" s="154"/>
      <c r="C466" s="178"/>
      <c r="D466" s="131"/>
      <c r="E466" s="131"/>
      <c r="F466" s="159"/>
      <c r="G466" s="159"/>
      <c r="H466" s="125"/>
      <c r="J466" s="125"/>
      <c r="K466" s="125"/>
      <c r="L466" s="125"/>
    </row>
    <row r="467" spans="1:12" ht="15.75">
      <c r="A467" s="155">
        <v>1</v>
      </c>
      <c r="B467" s="156">
        <f>SUM(A$19:A467)</f>
        <v>54</v>
      </c>
      <c r="C467" s="208" t="s">
        <v>266</v>
      </c>
      <c r="D467" s="131"/>
      <c r="E467" s="131"/>
      <c r="F467" s="159"/>
      <c r="G467" s="159"/>
      <c r="H467" s="125"/>
      <c r="J467" s="125"/>
      <c r="K467" s="125"/>
      <c r="L467" s="125"/>
    </row>
    <row r="468" spans="1:12" ht="15.75">
      <c r="A468" s="155"/>
      <c r="B468" s="156"/>
      <c r="C468" s="178" t="s">
        <v>378</v>
      </c>
      <c r="D468" s="131" t="s">
        <v>10</v>
      </c>
      <c r="E468" s="131">
        <v>30</v>
      </c>
      <c r="F468" s="159"/>
      <c r="G468" s="159">
        <f aca="true" t="shared" si="3" ref="G468:G475">E468*F468</f>
        <v>0</v>
      </c>
      <c r="H468" s="125"/>
      <c r="J468" s="125"/>
      <c r="K468" s="125"/>
      <c r="L468" s="125"/>
    </row>
    <row r="469" spans="1:12" ht="15.75">
      <c r="A469" s="155"/>
      <c r="B469" s="156"/>
      <c r="C469" s="178" t="s">
        <v>267</v>
      </c>
      <c r="D469" s="131" t="s">
        <v>11</v>
      </c>
      <c r="E469" s="131">
        <v>1</v>
      </c>
      <c r="F469" s="159"/>
      <c r="G469" s="159">
        <f t="shared" si="3"/>
        <v>0</v>
      </c>
      <c r="H469" s="125"/>
      <c r="J469" s="125"/>
      <c r="K469" s="125"/>
      <c r="L469" s="125"/>
    </row>
    <row r="470" spans="1:12" ht="15.75">
      <c r="A470" s="155"/>
      <c r="B470" s="156"/>
      <c r="C470" s="178" t="s">
        <v>268</v>
      </c>
      <c r="D470" s="131" t="s">
        <v>11</v>
      </c>
      <c r="E470" s="131">
        <v>1</v>
      </c>
      <c r="F470" s="159"/>
      <c r="G470" s="159">
        <f t="shared" si="3"/>
        <v>0</v>
      </c>
      <c r="H470" s="125"/>
      <c r="J470" s="125"/>
      <c r="K470" s="125"/>
      <c r="L470" s="125"/>
    </row>
    <row r="471" spans="1:12" ht="15.75">
      <c r="A471" s="155"/>
      <c r="B471" s="156"/>
      <c r="C471" s="178" t="s">
        <v>590</v>
      </c>
      <c r="D471" s="131"/>
      <c r="E471" s="131"/>
      <c r="F471" s="159"/>
      <c r="G471" s="159"/>
      <c r="H471" s="125"/>
      <c r="J471" s="125"/>
      <c r="K471" s="125"/>
      <c r="L471" s="125"/>
    </row>
    <row r="472" spans="1:12" ht="15.75">
      <c r="A472" s="155"/>
      <c r="B472" s="210"/>
      <c r="C472" s="178" t="s">
        <v>269</v>
      </c>
      <c r="D472" s="131" t="s">
        <v>11</v>
      </c>
      <c r="E472" s="131">
        <v>1</v>
      </c>
      <c r="F472" s="159"/>
      <c r="G472" s="159">
        <f t="shared" si="3"/>
        <v>0</v>
      </c>
      <c r="H472" s="125"/>
      <c r="J472" s="125"/>
      <c r="K472" s="125"/>
      <c r="L472" s="125"/>
    </row>
    <row r="473" spans="1:12" ht="15.75">
      <c r="A473" s="155"/>
      <c r="B473" s="156"/>
      <c r="C473" s="178" t="s">
        <v>270</v>
      </c>
      <c r="D473" s="131" t="s">
        <v>11</v>
      </c>
      <c r="E473" s="131">
        <v>1</v>
      </c>
      <c r="F473" s="159"/>
      <c r="G473" s="159">
        <f t="shared" si="3"/>
        <v>0</v>
      </c>
      <c r="H473" s="131" t="s">
        <v>11</v>
      </c>
      <c r="I473" s="131">
        <v>599</v>
      </c>
      <c r="J473" s="125"/>
      <c r="K473" s="125"/>
      <c r="L473" s="125"/>
    </row>
    <row r="474" spans="1:12" ht="15.75">
      <c r="A474" s="155"/>
      <c r="B474" s="156"/>
      <c r="C474" s="178" t="s">
        <v>292</v>
      </c>
      <c r="D474" s="131" t="s">
        <v>11</v>
      </c>
      <c r="E474" s="131">
        <v>1</v>
      </c>
      <c r="F474" s="159"/>
      <c r="G474" s="159">
        <f>E474*F474</f>
        <v>0</v>
      </c>
      <c r="H474" s="131" t="s">
        <v>11</v>
      </c>
      <c r="I474" s="131">
        <v>599</v>
      </c>
      <c r="J474" s="125"/>
      <c r="K474" s="125"/>
      <c r="L474" s="125"/>
    </row>
    <row r="475" spans="1:12" ht="15.75">
      <c r="A475" s="155"/>
      <c r="B475" s="156"/>
      <c r="C475" s="178" t="s">
        <v>271</v>
      </c>
      <c r="D475" s="131" t="s">
        <v>371</v>
      </c>
      <c r="E475" s="131">
        <v>80</v>
      </c>
      <c r="F475" s="159"/>
      <c r="G475" s="159">
        <f t="shared" si="3"/>
        <v>0</v>
      </c>
      <c r="H475" s="125"/>
      <c r="J475" s="125"/>
      <c r="K475" s="125"/>
      <c r="L475" s="125"/>
    </row>
    <row r="476" spans="1:12" ht="15.75">
      <c r="A476" s="155"/>
      <c r="B476" s="156"/>
      <c r="C476" s="178"/>
      <c r="D476" s="131"/>
      <c r="E476" s="131"/>
      <c r="F476" s="159"/>
      <c r="G476" s="159"/>
      <c r="H476" s="125"/>
      <c r="J476" s="125"/>
      <c r="K476" s="125"/>
      <c r="L476" s="125"/>
    </row>
    <row r="477" spans="1:12" ht="15.75">
      <c r="A477" s="155">
        <v>1</v>
      </c>
      <c r="B477" s="156">
        <f>SUM(A$19:A477)</f>
        <v>55</v>
      </c>
      <c r="C477" s="208" t="s">
        <v>274</v>
      </c>
      <c r="D477" s="131"/>
      <c r="E477" s="131"/>
      <c r="F477" s="159"/>
      <c r="G477" s="159"/>
      <c r="H477" s="125"/>
      <c r="J477" s="125"/>
      <c r="K477" s="125"/>
      <c r="L477" s="125"/>
    </row>
    <row r="478" spans="1:12" ht="15.75">
      <c r="A478" s="155"/>
      <c r="B478" s="156"/>
      <c r="C478" s="178" t="s">
        <v>666</v>
      </c>
      <c r="D478" s="131"/>
      <c r="E478" s="131"/>
      <c r="F478" s="159"/>
      <c r="G478" s="159"/>
      <c r="H478" s="125"/>
      <c r="J478" s="125"/>
      <c r="K478" s="125"/>
      <c r="L478" s="125"/>
    </row>
    <row r="479" spans="1:12" ht="15.75">
      <c r="A479" s="155"/>
      <c r="B479" s="156"/>
      <c r="C479" s="211" t="s">
        <v>305</v>
      </c>
      <c r="D479" s="131"/>
      <c r="E479" s="131"/>
      <c r="F479" s="159"/>
      <c r="G479" s="159"/>
      <c r="H479" s="125"/>
      <c r="J479" s="125"/>
      <c r="K479" s="125"/>
      <c r="L479" s="125"/>
    </row>
    <row r="480" spans="1:12" ht="15.75">
      <c r="A480" s="155"/>
      <c r="B480" s="156"/>
      <c r="C480" s="211" t="s">
        <v>306</v>
      </c>
      <c r="D480" s="131"/>
      <c r="E480" s="131"/>
      <c r="F480" s="159"/>
      <c r="G480" s="159"/>
      <c r="H480" s="125"/>
      <c r="J480" s="125"/>
      <c r="K480" s="125"/>
      <c r="L480" s="125"/>
    </row>
    <row r="481" spans="1:12" ht="15.75">
      <c r="A481" s="155"/>
      <c r="B481" s="156"/>
      <c r="C481" s="211" t="s">
        <v>307</v>
      </c>
      <c r="D481" s="131"/>
      <c r="E481" s="131"/>
      <c r="F481" s="159"/>
      <c r="G481" s="159"/>
      <c r="H481" s="125"/>
      <c r="J481" s="125"/>
      <c r="K481" s="125"/>
      <c r="L481" s="125"/>
    </row>
    <row r="482" spans="1:12" ht="15.75">
      <c r="A482" s="155"/>
      <c r="B482" s="156"/>
      <c r="C482" s="211" t="s">
        <v>308</v>
      </c>
      <c r="D482" s="131"/>
      <c r="E482" s="131"/>
      <c r="F482" s="159"/>
      <c r="G482" s="159"/>
      <c r="H482" s="125"/>
      <c r="J482" s="125"/>
      <c r="K482" s="125"/>
      <c r="L482" s="125"/>
    </row>
    <row r="483" spans="1:12" ht="15.75">
      <c r="A483" s="155"/>
      <c r="B483" s="156"/>
      <c r="C483" s="208" t="s">
        <v>309</v>
      </c>
      <c r="D483" s="131" t="s">
        <v>371</v>
      </c>
      <c r="E483" s="131">
        <v>80</v>
      </c>
      <c r="F483" s="159"/>
      <c r="G483" s="159">
        <f>E483*F483</f>
        <v>0</v>
      </c>
      <c r="H483" s="125"/>
      <c r="J483" s="125"/>
      <c r="K483" s="125"/>
      <c r="L483" s="125"/>
    </row>
    <row r="484" spans="1:12" ht="15.75">
      <c r="A484" s="155"/>
      <c r="B484" s="156"/>
      <c r="C484" s="208"/>
      <c r="D484" s="131"/>
      <c r="E484" s="131"/>
      <c r="F484" s="159"/>
      <c r="G484" s="159"/>
      <c r="H484" s="125"/>
      <c r="J484" s="125"/>
      <c r="K484" s="125"/>
      <c r="L484" s="125"/>
    </row>
    <row r="485" spans="1:12" ht="15.75">
      <c r="A485" s="155">
        <v>1</v>
      </c>
      <c r="B485" s="156">
        <f>SUM(A$19:A485)</f>
        <v>56</v>
      </c>
      <c r="C485" s="208" t="s">
        <v>276</v>
      </c>
      <c r="D485" s="131"/>
      <c r="E485" s="131"/>
      <c r="F485" s="159"/>
      <c r="G485" s="159"/>
      <c r="H485" s="125"/>
      <c r="J485" s="125"/>
      <c r="K485" s="125"/>
      <c r="L485" s="125"/>
    </row>
    <row r="486" spans="1:12" ht="15.75">
      <c r="A486" s="155"/>
      <c r="B486" s="156"/>
      <c r="C486" s="178" t="s">
        <v>277</v>
      </c>
      <c r="D486" s="131"/>
      <c r="E486" s="131"/>
      <c r="F486" s="159"/>
      <c r="G486" s="159"/>
      <c r="H486" s="125"/>
      <c r="J486" s="125"/>
      <c r="K486" s="125"/>
      <c r="L486" s="125"/>
    </row>
    <row r="487" spans="1:12" ht="15.75">
      <c r="A487" s="155"/>
      <c r="B487" s="156"/>
      <c r="C487" s="208" t="s">
        <v>667</v>
      </c>
      <c r="D487" s="131" t="s">
        <v>371</v>
      </c>
      <c r="E487" s="131">
        <v>14</v>
      </c>
      <c r="F487" s="159"/>
      <c r="G487" s="159">
        <f>E487*F487</f>
        <v>0</v>
      </c>
      <c r="H487" s="125"/>
      <c r="J487" s="125"/>
      <c r="K487" s="125"/>
      <c r="L487" s="125"/>
    </row>
    <row r="488" spans="1:12" ht="15.75">
      <c r="A488" s="155"/>
      <c r="B488" s="156"/>
      <c r="C488" s="178" t="s">
        <v>278</v>
      </c>
      <c r="D488" s="131"/>
      <c r="E488" s="131"/>
      <c r="F488" s="159"/>
      <c r="G488" s="159"/>
      <c r="H488" s="125"/>
      <c r="J488" s="125"/>
      <c r="K488" s="125"/>
      <c r="L488" s="125"/>
    </row>
    <row r="489" spans="1:12" ht="15.75">
      <c r="A489" s="155"/>
      <c r="B489" s="156"/>
      <c r="C489" s="178" t="s">
        <v>279</v>
      </c>
      <c r="D489" s="131" t="s">
        <v>371</v>
      </c>
      <c r="E489" s="131">
        <v>7</v>
      </c>
      <c r="F489" s="159"/>
      <c r="G489" s="159">
        <f>E489*F489</f>
        <v>0</v>
      </c>
      <c r="H489" s="125"/>
      <c r="J489" s="125"/>
      <c r="K489" s="125"/>
      <c r="L489" s="125"/>
    </row>
    <row r="490" spans="1:12" ht="15.75">
      <c r="A490" s="155"/>
      <c r="B490" s="156"/>
      <c r="C490" s="178"/>
      <c r="D490" s="131"/>
      <c r="E490" s="131"/>
      <c r="F490" s="159"/>
      <c r="G490" s="159"/>
      <c r="H490" s="125"/>
      <c r="J490" s="125"/>
      <c r="K490" s="125"/>
      <c r="L490" s="125"/>
    </row>
    <row r="491" spans="1:12" ht="15.75">
      <c r="A491" s="155">
        <v>1</v>
      </c>
      <c r="B491" s="156">
        <f>SUM(A$19:A491)</f>
        <v>57</v>
      </c>
      <c r="C491" s="178" t="s">
        <v>668</v>
      </c>
      <c r="D491" s="131"/>
      <c r="E491" s="131"/>
      <c r="F491" s="159"/>
      <c r="G491" s="159"/>
      <c r="H491" s="125"/>
      <c r="J491" s="125"/>
      <c r="K491" s="125"/>
      <c r="L491" s="125"/>
    </row>
    <row r="492" spans="1:12" ht="15.75">
      <c r="A492" s="155"/>
      <c r="B492" s="156"/>
      <c r="C492" s="178" t="s">
        <v>293</v>
      </c>
      <c r="D492" s="131"/>
      <c r="E492" s="131"/>
      <c r="F492" s="159"/>
      <c r="G492" s="159"/>
      <c r="H492" s="125"/>
      <c r="J492" s="125"/>
      <c r="K492" s="125"/>
      <c r="L492" s="125"/>
    </row>
    <row r="493" spans="1:12" ht="15.75">
      <c r="A493" s="155"/>
      <c r="B493" s="156"/>
      <c r="C493" s="208" t="s">
        <v>294</v>
      </c>
      <c r="D493" s="131" t="s">
        <v>371</v>
      </c>
      <c r="E493" s="131">
        <v>200</v>
      </c>
      <c r="F493" s="159"/>
      <c r="G493" s="159">
        <f>E493*F493</f>
        <v>0</v>
      </c>
      <c r="H493" s="125"/>
      <c r="J493" s="125"/>
      <c r="K493" s="125"/>
      <c r="L493" s="125"/>
    </row>
    <row r="494" spans="1:12" ht="15.75">
      <c r="A494" s="155"/>
      <c r="B494" s="156"/>
      <c r="C494" s="178"/>
      <c r="D494" s="131"/>
      <c r="E494" s="131"/>
      <c r="F494" s="159"/>
      <c r="G494" s="159"/>
      <c r="H494" s="125"/>
      <c r="J494" s="125"/>
      <c r="K494" s="125"/>
      <c r="L494" s="125"/>
    </row>
    <row r="495" spans="1:12" ht="15.75">
      <c r="A495" s="155">
        <v>1</v>
      </c>
      <c r="B495" s="156">
        <f>SUM(A$19:A495)</f>
        <v>58</v>
      </c>
      <c r="C495" s="208" t="s">
        <v>281</v>
      </c>
      <c r="D495" s="131"/>
      <c r="E495" s="131"/>
      <c r="F495" s="159"/>
      <c r="G495" s="159"/>
      <c r="H495" s="125"/>
      <c r="J495" s="125"/>
      <c r="K495" s="125"/>
      <c r="L495" s="125"/>
    </row>
    <row r="496" spans="1:12" ht="15.75">
      <c r="A496" s="155"/>
      <c r="B496" s="156"/>
      <c r="C496" s="178" t="s">
        <v>282</v>
      </c>
      <c r="D496" s="131"/>
      <c r="E496" s="131"/>
      <c r="F496" s="159"/>
      <c r="G496" s="159"/>
      <c r="H496" s="125"/>
      <c r="J496" s="125"/>
      <c r="K496" s="125"/>
      <c r="L496" s="125"/>
    </row>
    <row r="497" spans="1:12" ht="15.75">
      <c r="A497" s="155"/>
      <c r="B497" s="156"/>
      <c r="C497" s="178" t="s">
        <v>286</v>
      </c>
      <c r="D497" s="131"/>
      <c r="E497" s="131"/>
      <c r="F497" s="159"/>
      <c r="G497" s="159"/>
      <c r="H497" s="125"/>
      <c r="J497" s="125"/>
      <c r="K497" s="125"/>
      <c r="L497" s="125"/>
    </row>
    <row r="498" spans="1:12" ht="15.75">
      <c r="A498" s="155"/>
      <c r="B498" s="156"/>
      <c r="C498" s="178" t="s">
        <v>285</v>
      </c>
      <c r="D498" s="131"/>
      <c r="E498" s="131"/>
      <c r="F498" s="159"/>
      <c r="G498" s="159"/>
      <c r="H498" s="125"/>
      <c r="J498" s="125"/>
      <c r="K498" s="125"/>
      <c r="L498" s="125"/>
    </row>
    <row r="499" spans="1:12" ht="15.75">
      <c r="A499" s="155"/>
      <c r="B499" s="156"/>
      <c r="C499" s="178" t="s">
        <v>380</v>
      </c>
      <c r="D499" s="131" t="s">
        <v>11</v>
      </c>
      <c r="E499" s="131">
        <v>1</v>
      </c>
      <c r="F499" s="159"/>
      <c r="G499" s="159">
        <f>E499*F499</f>
        <v>0</v>
      </c>
      <c r="H499" s="125"/>
      <c r="J499" s="125"/>
      <c r="K499" s="125"/>
      <c r="L499" s="125"/>
    </row>
    <row r="500" spans="1:12" ht="15.75">
      <c r="A500" s="155"/>
      <c r="B500" s="156"/>
      <c r="C500" s="178" t="s">
        <v>283</v>
      </c>
      <c r="D500" s="131"/>
      <c r="E500" s="131"/>
      <c r="F500" s="159"/>
      <c r="G500" s="159"/>
      <c r="H500" s="125"/>
      <c r="J500" s="125"/>
      <c r="K500" s="125"/>
      <c r="L500" s="125"/>
    </row>
    <row r="501" spans="1:12" ht="15.75">
      <c r="A501" s="155"/>
      <c r="B501" s="156"/>
      <c r="C501" s="178" t="s">
        <v>284</v>
      </c>
      <c r="D501" s="131"/>
      <c r="E501" s="131"/>
      <c r="F501" s="159"/>
      <c r="G501" s="159"/>
      <c r="H501" s="125"/>
      <c r="J501" s="125"/>
      <c r="K501" s="125"/>
      <c r="L501" s="125"/>
    </row>
    <row r="502" spans="1:12" ht="15.75">
      <c r="A502" s="155"/>
      <c r="B502" s="156"/>
      <c r="C502" s="178" t="s">
        <v>287</v>
      </c>
      <c r="D502" s="131"/>
      <c r="E502" s="131"/>
      <c r="F502" s="159"/>
      <c r="G502" s="159"/>
      <c r="H502" s="125"/>
      <c r="J502" s="125"/>
      <c r="K502" s="125"/>
      <c r="L502" s="125"/>
    </row>
    <row r="503" spans="1:12" ht="15.75">
      <c r="A503" s="155"/>
      <c r="B503" s="156"/>
      <c r="C503" s="178" t="s">
        <v>288</v>
      </c>
      <c r="D503" s="131"/>
      <c r="E503" s="131"/>
      <c r="F503" s="159"/>
      <c r="G503" s="159"/>
      <c r="H503" s="125"/>
      <c r="J503" s="125"/>
      <c r="K503" s="125"/>
      <c r="L503" s="125"/>
    </row>
    <row r="504" spans="1:12" ht="15.75">
      <c r="A504" s="155"/>
      <c r="B504" s="156"/>
      <c r="C504" s="178" t="s">
        <v>289</v>
      </c>
      <c r="D504" s="131"/>
      <c r="E504" s="131"/>
      <c r="F504" s="159"/>
      <c r="G504" s="159"/>
      <c r="H504" s="125"/>
      <c r="J504" s="125"/>
      <c r="K504" s="125"/>
      <c r="L504" s="125"/>
    </row>
    <row r="505" spans="1:12" ht="15.75">
      <c r="A505" s="155"/>
      <c r="B505" s="156"/>
      <c r="C505" s="208" t="s">
        <v>117</v>
      </c>
      <c r="D505" s="131"/>
      <c r="E505" s="131"/>
      <c r="F505" s="159"/>
      <c r="G505" s="159"/>
      <c r="H505" s="125"/>
      <c r="J505" s="125"/>
      <c r="K505" s="125"/>
      <c r="L505" s="125"/>
    </row>
    <row r="506" spans="1:12" ht="15.75">
      <c r="A506" s="155"/>
      <c r="B506" s="156"/>
      <c r="C506" s="178" t="s">
        <v>295</v>
      </c>
      <c r="D506" s="131"/>
      <c r="E506" s="131"/>
      <c r="F506" s="159"/>
      <c r="G506" s="159"/>
      <c r="H506" s="125"/>
      <c r="J506" s="125"/>
      <c r="K506" s="125"/>
      <c r="L506" s="125"/>
    </row>
    <row r="507" spans="1:12" ht="15.75">
      <c r="A507" s="155"/>
      <c r="B507" s="156"/>
      <c r="C507" s="178" t="s">
        <v>296</v>
      </c>
      <c r="D507" s="131"/>
      <c r="E507" s="131"/>
      <c r="F507" s="159"/>
      <c r="G507" s="159"/>
      <c r="H507" s="125"/>
      <c r="J507" s="125"/>
      <c r="K507" s="125"/>
      <c r="L507" s="125"/>
    </row>
    <row r="508" spans="1:12" ht="15.75">
      <c r="A508" s="155"/>
      <c r="B508" s="156"/>
      <c r="C508" s="178" t="s">
        <v>291</v>
      </c>
      <c r="D508" s="131"/>
      <c r="E508" s="131"/>
      <c r="F508" s="159"/>
      <c r="G508" s="159"/>
      <c r="H508" s="125"/>
      <c r="J508" s="125"/>
      <c r="K508" s="125"/>
      <c r="L508" s="125"/>
    </row>
    <row r="509" spans="1:12" ht="15.75">
      <c r="A509" s="155"/>
      <c r="B509" s="156"/>
      <c r="C509" s="178" t="s">
        <v>290</v>
      </c>
      <c r="D509" s="131" t="s">
        <v>11</v>
      </c>
      <c r="E509" s="131">
        <v>2</v>
      </c>
      <c r="F509" s="159"/>
      <c r="G509" s="159">
        <f>E509*F509</f>
        <v>0</v>
      </c>
      <c r="H509" s="125"/>
      <c r="J509" s="125"/>
      <c r="K509" s="125"/>
      <c r="L509" s="125"/>
    </row>
    <row r="510" spans="1:12" ht="15.75">
      <c r="A510" s="155"/>
      <c r="B510" s="156"/>
      <c r="C510" s="178"/>
      <c r="D510" s="131"/>
      <c r="E510" s="131"/>
      <c r="F510" s="159"/>
      <c r="G510" s="159"/>
      <c r="H510" s="125"/>
      <c r="J510" s="125"/>
      <c r="K510" s="125"/>
      <c r="L510" s="125"/>
    </row>
    <row r="511" spans="1:12" ht="15.75">
      <c r="A511" s="155">
        <v>1</v>
      </c>
      <c r="B511" s="156">
        <f>SUM(A$19:A511)</f>
        <v>59</v>
      </c>
      <c r="C511" s="208" t="s">
        <v>669</v>
      </c>
      <c r="D511" s="131"/>
      <c r="E511" s="131"/>
      <c r="F511" s="159"/>
      <c r="G511" s="159"/>
      <c r="H511" s="125"/>
      <c r="J511" s="125"/>
      <c r="K511" s="125"/>
      <c r="L511" s="125"/>
    </row>
    <row r="512" spans="2:12" ht="15.75">
      <c r="B512" s="154"/>
      <c r="C512" s="178" t="s">
        <v>273</v>
      </c>
      <c r="D512" s="131" t="s">
        <v>371</v>
      </c>
      <c r="E512" s="131">
        <v>80</v>
      </c>
      <c r="F512" s="159"/>
      <c r="G512" s="159">
        <f>E512*F512</f>
        <v>0</v>
      </c>
      <c r="H512" s="125"/>
      <c r="J512" s="125"/>
      <c r="K512" s="125"/>
      <c r="L512" s="125"/>
    </row>
    <row r="513" spans="2:12" ht="15.75">
      <c r="B513" s="154"/>
      <c r="C513" s="178" t="s">
        <v>280</v>
      </c>
      <c r="D513" s="131"/>
      <c r="E513" s="131"/>
      <c r="F513" s="159"/>
      <c r="G513" s="159"/>
      <c r="H513" s="125"/>
      <c r="J513" s="125"/>
      <c r="K513" s="125"/>
      <c r="L513" s="125"/>
    </row>
    <row r="514" spans="1:12" ht="16.5" thickBot="1">
      <c r="A514" s="204"/>
      <c r="B514" s="205"/>
      <c r="C514" s="212" t="s">
        <v>272</v>
      </c>
      <c r="D514" s="206"/>
      <c r="E514" s="206"/>
      <c r="F514" s="207"/>
      <c r="G514" s="207"/>
      <c r="H514" s="125"/>
      <c r="J514" s="125"/>
      <c r="K514" s="125"/>
      <c r="L514" s="125"/>
    </row>
    <row r="515" spans="2:12" ht="16.5" thickBot="1">
      <c r="B515" s="154"/>
      <c r="C515" s="208" t="s">
        <v>381</v>
      </c>
      <c r="D515" s="131"/>
      <c r="E515" s="131"/>
      <c r="F515" s="159"/>
      <c r="G515" s="213">
        <f>SUM(G450:G514)</f>
        <v>0</v>
      </c>
      <c r="H515" s="125"/>
      <c r="J515" s="125"/>
      <c r="K515" s="125"/>
      <c r="L515" s="125"/>
    </row>
    <row r="516" spans="2:7" ht="15.75">
      <c r="B516" s="154"/>
      <c r="C516" s="208"/>
      <c r="D516" s="131"/>
      <c r="E516" s="131"/>
      <c r="F516" s="159"/>
      <c r="G516" s="159"/>
    </row>
    <row r="517" spans="1:7" ht="15.75">
      <c r="A517" s="155"/>
      <c r="B517" s="156"/>
      <c r="C517" s="214" t="s">
        <v>125</v>
      </c>
      <c r="D517" s="137"/>
      <c r="E517" s="137"/>
      <c r="F517" s="159"/>
      <c r="G517" s="159"/>
    </row>
    <row r="518" spans="2:7" ht="15.75">
      <c r="B518" s="154"/>
      <c r="C518" s="214" t="s">
        <v>31</v>
      </c>
      <c r="D518" s="131"/>
      <c r="E518" s="131"/>
      <c r="F518" s="159"/>
      <c r="G518" s="159"/>
    </row>
    <row r="519" spans="1:7" ht="15.75">
      <c r="A519" s="155"/>
      <c r="B519" s="156"/>
      <c r="C519" s="151"/>
      <c r="D519" s="137"/>
      <c r="E519" s="137"/>
      <c r="F519" s="159"/>
      <c r="G519" s="159"/>
    </row>
    <row r="520" spans="1:7" ht="15.75">
      <c r="A520" s="155">
        <v>1</v>
      </c>
      <c r="B520" s="156">
        <f>SUM(A$19:A520)</f>
        <v>60</v>
      </c>
      <c r="C520" s="215" t="s">
        <v>670</v>
      </c>
      <c r="D520" s="137"/>
      <c r="E520" s="137"/>
      <c r="F520" s="159"/>
      <c r="G520" s="159"/>
    </row>
    <row r="521" spans="1:7" ht="15.75">
      <c r="A521" s="155"/>
      <c r="B521" s="156"/>
      <c r="C521" s="215" t="s">
        <v>54</v>
      </c>
      <c r="D521" s="137" t="s">
        <v>11</v>
      </c>
      <c r="E521" s="137">
        <v>1</v>
      </c>
      <c r="F521" s="159"/>
      <c r="G521" s="159">
        <f>E521*F521</f>
        <v>0</v>
      </c>
    </row>
    <row r="522" spans="2:7" ht="15.75">
      <c r="B522" s="154"/>
      <c r="C522" s="215"/>
      <c r="D522" s="137"/>
      <c r="E522" s="137"/>
      <c r="F522" s="159"/>
      <c r="G522" s="159"/>
    </row>
    <row r="523" spans="1:7" ht="15.75">
      <c r="A523" s="155">
        <v>1</v>
      </c>
      <c r="B523" s="156">
        <f>SUM(A$19:A523)</f>
        <v>61</v>
      </c>
      <c r="C523" s="216" t="s">
        <v>43</v>
      </c>
      <c r="D523" s="137"/>
      <c r="E523" s="137"/>
      <c r="F523" s="159"/>
      <c r="G523" s="159"/>
    </row>
    <row r="524" spans="2:7" ht="15.75">
      <c r="B524" s="154"/>
      <c r="C524" s="217" t="s">
        <v>47</v>
      </c>
      <c r="D524" s="137"/>
      <c r="E524" s="137"/>
      <c r="F524" s="159"/>
      <c r="G524" s="159"/>
    </row>
    <row r="525" spans="2:7" ht="15.75">
      <c r="B525" s="154"/>
      <c r="C525" s="217" t="s">
        <v>671</v>
      </c>
      <c r="D525" s="137"/>
      <c r="E525" s="137"/>
      <c r="F525" s="159"/>
      <c r="G525" s="159"/>
    </row>
    <row r="526" spans="1:12" s="132" customFormat="1" ht="15.75">
      <c r="A526" s="123"/>
      <c r="B526" s="154"/>
      <c r="C526" s="217" t="s">
        <v>672</v>
      </c>
      <c r="D526" s="137"/>
      <c r="E526" s="137"/>
      <c r="F526" s="159"/>
      <c r="G526" s="159"/>
      <c r="H526" s="131"/>
      <c r="J526" s="133"/>
      <c r="K526" s="133"/>
      <c r="L526" s="134"/>
    </row>
    <row r="527" spans="1:12" s="132" customFormat="1" ht="15.75">
      <c r="A527" s="123"/>
      <c r="B527" s="154"/>
      <c r="C527" s="217" t="s">
        <v>25</v>
      </c>
      <c r="D527" s="137"/>
      <c r="E527" s="137"/>
      <c r="F527" s="159"/>
      <c r="G527" s="159"/>
      <c r="H527" s="131"/>
      <c r="J527" s="133"/>
      <c r="K527" s="133"/>
      <c r="L527" s="134"/>
    </row>
    <row r="528" spans="1:12" s="132" customFormat="1" ht="15.75">
      <c r="A528" s="123"/>
      <c r="B528" s="154"/>
      <c r="C528" s="218" t="s">
        <v>55</v>
      </c>
      <c r="D528" s="137"/>
      <c r="E528" s="137"/>
      <c r="F528" s="159"/>
      <c r="G528" s="159"/>
      <c r="H528" s="131"/>
      <c r="J528" s="133"/>
      <c r="K528" s="133"/>
      <c r="L528" s="134"/>
    </row>
    <row r="529" spans="1:12" s="132" customFormat="1" ht="15.75">
      <c r="A529" s="123"/>
      <c r="B529" s="154"/>
      <c r="C529" s="218" t="s">
        <v>56</v>
      </c>
      <c r="D529" s="137"/>
      <c r="E529" s="137"/>
      <c r="F529" s="159"/>
      <c r="G529" s="159"/>
      <c r="H529" s="131"/>
      <c r="J529" s="133"/>
      <c r="K529" s="133"/>
      <c r="L529" s="134"/>
    </row>
    <row r="530" spans="1:12" s="132" customFormat="1" ht="15.75">
      <c r="A530" s="123"/>
      <c r="B530" s="154"/>
      <c r="C530" s="218" t="s">
        <v>26</v>
      </c>
      <c r="D530" s="131"/>
      <c r="E530" s="219"/>
      <c r="F530" s="159"/>
      <c r="G530" s="159"/>
      <c r="H530" s="131"/>
      <c r="J530" s="133"/>
      <c r="K530" s="133"/>
      <c r="L530" s="134"/>
    </row>
    <row r="531" spans="1:12" s="132" customFormat="1" ht="15.75">
      <c r="A531" s="155"/>
      <c r="B531" s="156"/>
      <c r="C531" s="218" t="s">
        <v>27</v>
      </c>
      <c r="D531" s="131"/>
      <c r="E531" s="219"/>
      <c r="F531" s="159"/>
      <c r="G531" s="159"/>
      <c r="H531" s="131"/>
      <c r="J531" s="133"/>
      <c r="K531" s="133"/>
      <c r="L531" s="134"/>
    </row>
    <row r="532" spans="1:12" s="132" customFormat="1" ht="15.75">
      <c r="A532" s="123"/>
      <c r="B532" s="154"/>
      <c r="C532" s="218" t="s">
        <v>28</v>
      </c>
      <c r="D532" s="131" t="s">
        <v>11</v>
      </c>
      <c r="E532" s="131">
        <v>1</v>
      </c>
      <c r="F532" s="159"/>
      <c r="G532" s="159">
        <f>E532*F532</f>
        <v>0</v>
      </c>
      <c r="H532" s="131"/>
      <c r="J532" s="133"/>
      <c r="K532" s="133"/>
      <c r="L532" s="134"/>
    </row>
    <row r="533" spans="1:12" s="132" customFormat="1" ht="15.75">
      <c r="A533" s="155"/>
      <c r="B533" s="156"/>
      <c r="C533" s="215"/>
      <c r="D533" s="131"/>
      <c r="E533" s="131"/>
      <c r="F533" s="159"/>
      <c r="G533" s="159"/>
      <c r="H533" s="131"/>
      <c r="J533" s="133"/>
      <c r="K533" s="133"/>
      <c r="L533" s="134"/>
    </row>
    <row r="534" spans="1:12" s="132" customFormat="1" ht="15.75">
      <c r="A534" s="155">
        <v>1</v>
      </c>
      <c r="B534" s="156">
        <f>SUM(A$19:A534)</f>
        <v>62</v>
      </c>
      <c r="C534" s="124" t="s">
        <v>673</v>
      </c>
      <c r="D534" s="131"/>
      <c r="E534" s="220"/>
      <c r="F534" s="159"/>
      <c r="G534" s="159"/>
      <c r="H534" s="131"/>
      <c r="J534" s="133"/>
      <c r="K534" s="133"/>
      <c r="L534" s="134"/>
    </row>
    <row r="535" spans="1:12" s="132" customFormat="1" ht="15.75">
      <c r="A535" s="123"/>
      <c r="B535" s="154"/>
      <c r="C535" s="124" t="s">
        <v>298</v>
      </c>
      <c r="D535" s="131"/>
      <c r="E535" s="220"/>
      <c r="F535" s="159"/>
      <c r="G535" s="159"/>
      <c r="H535" s="131"/>
      <c r="J535" s="133"/>
      <c r="K535" s="133"/>
      <c r="L535" s="134"/>
    </row>
    <row r="536" spans="1:12" s="132" customFormat="1" ht="15.75">
      <c r="A536" s="155"/>
      <c r="B536" s="156"/>
      <c r="C536" s="124" t="s">
        <v>297</v>
      </c>
      <c r="D536" s="221"/>
      <c r="E536" s="221"/>
      <c r="F536" s="159"/>
      <c r="G536" s="159"/>
      <c r="H536" s="131"/>
      <c r="J536" s="133"/>
      <c r="K536" s="133"/>
      <c r="L536" s="134"/>
    </row>
    <row r="537" spans="1:12" s="132" customFormat="1" ht="15.75">
      <c r="A537" s="155"/>
      <c r="B537" s="156"/>
      <c r="C537" s="124" t="s">
        <v>46</v>
      </c>
      <c r="D537" s="131" t="s">
        <v>11</v>
      </c>
      <c r="E537" s="220">
        <v>1</v>
      </c>
      <c r="F537" s="159"/>
      <c r="G537" s="159">
        <f>E537*F537</f>
        <v>0</v>
      </c>
      <c r="H537" s="131"/>
      <c r="J537" s="133"/>
      <c r="K537" s="133"/>
      <c r="L537" s="134"/>
    </row>
    <row r="538" spans="1:12" s="132" customFormat="1" ht="15.75">
      <c r="A538" s="123"/>
      <c r="B538" s="154"/>
      <c r="C538" s="124"/>
      <c r="D538" s="221"/>
      <c r="E538" s="221"/>
      <c r="F538" s="159"/>
      <c r="G538" s="159"/>
      <c r="H538" s="131"/>
      <c r="J538" s="133"/>
      <c r="K538" s="133"/>
      <c r="L538" s="134"/>
    </row>
    <row r="539" spans="1:12" s="132" customFormat="1" ht="15.75">
      <c r="A539" s="155">
        <v>1</v>
      </c>
      <c r="B539" s="156">
        <f>SUM(A$19:A539)</f>
        <v>63</v>
      </c>
      <c r="C539" s="136" t="s">
        <v>57</v>
      </c>
      <c r="D539" s="221"/>
      <c r="E539" s="221"/>
      <c r="F539" s="159"/>
      <c r="G539" s="159"/>
      <c r="H539" s="131"/>
      <c r="J539" s="133"/>
      <c r="K539" s="133"/>
      <c r="L539" s="134"/>
    </row>
    <row r="540" spans="1:12" s="132" customFormat="1" ht="15.75">
      <c r="A540" s="155"/>
      <c r="B540" s="156"/>
      <c r="C540" s="136" t="s">
        <v>58</v>
      </c>
      <c r="D540" s="221" t="s">
        <v>0</v>
      </c>
      <c r="E540" s="221">
        <v>1</v>
      </c>
      <c r="F540" s="159"/>
      <c r="G540" s="159">
        <f>E540*F540</f>
        <v>0</v>
      </c>
      <c r="H540" s="131"/>
      <c r="J540" s="133"/>
      <c r="K540" s="133"/>
      <c r="L540" s="134"/>
    </row>
    <row r="541" spans="1:12" s="132" customFormat="1" ht="15.75">
      <c r="A541" s="155"/>
      <c r="B541" s="156"/>
      <c r="C541" s="222"/>
      <c r="D541" s="221"/>
      <c r="E541" s="221"/>
      <c r="F541" s="159"/>
      <c r="G541" s="159"/>
      <c r="H541" s="131"/>
      <c r="J541" s="133"/>
      <c r="K541" s="133"/>
      <c r="L541" s="134"/>
    </row>
    <row r="542" spans="1:12" s="132" customFormat="1" ht="15.75">
      <c r="A542" s="155">
        <v>1</v>
      </c>
      <c r="B542" s="156">
        <f>SUM(A$19:A542)</f>
        <v>64</v>
      </c>
      <c r="C542" s="222" t="s">
        <v>674</v>
      </c>
      <c r="D542" s="221" t="s">
        <v>0</v>
      </c>
      <c r="E542" s="221">
        <v>1</v>
      </c>
      <c r="F542" s="159"/>
      <c r="G542" s="159">
        <f>E542*F542</f>
        <v>0</v>
      </c>
      <c r="H542" s="131"/>
      <c r="J542" s="133"/>
      <c r="K542" s="133"/>
      <c r="L542" s="134"/>
    </row>
    <row r="543" spans="1:12" s="132" customFormat="1" ht="15.75">
      <c r="A543" s="155"/>
      <c r="B543" s="156"/>
      <c r="C543" s="222"/>
      <c r="D543" s="221"/>
      <c r="E543" s="221"/>
      <c r="F543" s="159"/>
      <c r="G543" s="159"/>
      <c r="H543" s="131"/>
      <c r="J543" s="133"/>
      <c r="K543" s="133"/>
      <c r="L543" s="134"/>
    </row>
    <row r="544" spans="1:12" s="132" customFormat="1" ht="15.75">
      <c r="A544" s="155">
        <v>1</v>
      </c>
      <c r="B544" s="156">
        <f>SUM(A$19:A544)</f>
        <v>65</v>
      </c>
      <c r="C544" s="136" t="s">
        <v>299</v>
      </c>
      <c r="D544" s="221"/>
      <c r="E544" s="221"/>
      <c r="F544" s="159"/>
      <c r="G544" s="159"/>
      <c r="H544" s="131"/>
      <c r="J544" s="133"/>
      <c r="K544" s="133"/>
      <c r="L544" s="134"/>
    </row>
    <row r="545" spans="1:12" s="132" customFormat="1" ht="15.75">
      <c r="A545" s="128"/>
      <c r="B545" s="156"/>
      <c r="C545" s="136" t="s">
        <v>300</v>
      </c>
      <c r="D545" s="221" t="s">
        <v>0</v>
      </c>
      <c r="E545" s="221">
        <v>1</v>
      </c>
      <c r="F545" s="159"/>
      <c r="G545" s="159">
        <f>E545*F545</f>
        <v>0</v>
      </c>
      <c r="H545" s="131"/>
      <c r="J545" s="133"/>
      <c r="K545" s="133"/>
      <c r="L545" s="134"/>
    </row>
    <row r="546" spans="1:12" s="132" customFormat="1" ht="15.75">
      <c r="A546" s="128"/>
      <c r="B546" s="156"/>
      <c r="C546" s="222"/>
      <c r="D546" s="221"/>
      <c r="E546" s="221"/>
      <c r="F546" s="159"/>
      <c r="G546" s="223"/>
      <c r="H546" s="131"/>
      <c r="J546" s="133"/>
      <c r="K546" s="133"/>
      <c r="L546" s="134"/>
    </row>
    <row r="547" spans="1:12" s="132" customFormat="1" ht="16.5" thickBot="1">
      <c r="A547" s="139">
        <v>1</v>
      </c>
      <c r="B547" s="140">
        <f>SUM(A$19:A547)</f>
        <v>66</v>
      </c>
      <c r="C547" s="141" t="s">
        <v>29</v>
      </c>
      <c r="D547" s="224" t="s">
        <v>0</v>
      </c>
      <c r="E547" s="225">
        <v>1</v>
      </c>
      <c r="F547" s="207"/>
      <c r="G547" s="207">
        <f>E547*F547</f>
        <v>0</v>
      </c>
      <c r="H547" s="131"/>
      <c r="J547" s="133"/>
      <c r="K547" s="133"/>
      <c r="L547" s="134"/>
    </row>
    <row r="548" spans="1:12" s="132" customFormat="1" ht="16.5" thickBot="1">
      <c r="A548" s="199"/>
      <c r="B548" s="154"/>
      <c r="C548" s="226" t="s">
        <v>579</v>
      </c>
      <c r="D548" s="221"/>
      <c r="E548" s="221"/>
      <c r="F548" s="159"/>
      <c r="G548" s="209">
        <f>SUM(G521:G547)</f>
        <v>0</v>
      </c>
      <c r="H548" s="131"/>
      <c r="J548" s="133"/>
      <c r="K548" s="133"/>
      <c r="L548" s="134"/>
    </row>
    <row r="549" spans="1:12" s="132" customFormat="1" ht="15.75">
      <c r="A549" s="123"/>
      <c r="B549" s="154"/>
      <c r="C549" s="227"/>
      <c r="D549" s="221"/>
      <c r="E549" s="221"/>
      <c r="F549" s="159"/>
      <c r="H549" s="131"/>
      <c r="J549" s="133"/>
      <c r="K549" s="133"/>
      <c r="L549" s="134"/>
    </row>
    <row r="550" spans="1:12" s="132" customFormat="1" ht="16.5" thickBot="1">
      <c r="A550" s="123"/>
      <c r="B550" s="135"/>
      <c r="C550" s="136"/>
      <c r="D550" s="137"/>
      <c r="F550" s="129"/>
      <c r="G550" s="130"/>
      <c r="H550" s="131"/>
      <c r="J550" s="133"/>
      <c r="K550" s="133"/>
      <c r="L550" s="134"/>
    </row>
    <row r="551" spans="1:12" s="132" customFormat="1" ht="16.5" thickBot="1">
      <c r="A551" s="123"/>
      <c r="B551" s="135"/>
      <c r="C551" s="228" t="s">
        <v>580</v>
      </c>
      <c r="D551" s="137"/>
      <c r="F551" s="129"/>
      <c r="G551" s="229">
        <f>G548+G515+G446</f>
        <v>0</v>
      </c>
      <c r="H551" s="131"/>
      <c r="J551" s="230">
        <f>G551-(SUM(G16:G548)/2)</f>
        <v>0</v>
      </c>
      <c r="K551" s="133"/>
      <c r="L551" s="134"/>
    </row>
    <row r="552" ht="15.75">
      <c r="C552" s="136"/>
    </row>
    <row r="553" spans="2:7" ht="18" customHeight="1">
      <c r="B553" s="298"/>
      <c r="C553" s="298"/>
      <c r="D553" s="298"/>
      <c r="E553" s="298"/>
      <c r="F553" s="298"/>
      <c r="G553" s="298"/>
    </row>
    <row r="554" spans="2:12" ht="15.75">
      <c r="B554" s="299" t="s">
        <v>310</v>
      </c>
      <c r="C554" s="299"/>
      <c r="D554" s="299"/>
      <c r="E554" s="299"/>
      <c r="F554" s="299"/>
      <c r="G554" s="299"/>
      <c r="H554" s="125"/>
      <c r="J554" s="125"/>
      <c r="K554" s="125"/>
      <c r="L554" s="125"/>
    </row>
    <row r="555" spans="2:12" ht="15.75">
      <c r="B555" s="296" t="s">
        <v>315</v>
      </c>
      <c r="C555" s="296"/>
      <c r="D555" s="296"/>
      <c r="E555" s="296"/>
      <c r="F555" s="296"/>
      <c r="G555" s="296"/>
      <c r="H555" s="125"/>
      <c r="J555" s="125"/>
      <c r="K555" s="125"/>
      <c r="L555" s="125"/>
    </row>
    <row r="556" spans="2:12" ht="15.75">
      <c r="B556" s="296" t="s">
        <v>316</v>
      </c>
      <c r="C556" s="296"/>
      <c r="D556" s="296"/>
      <c r="E556" s="296"/>
      <c r="F556" s="296"/>
      <c r="G556" s="296"/>
      <c r="H556" s="125"/>
      <c r="J556" s="125"/>
      <c r="K556" s="125"/>
      <c r="L556" s="125"/>
    </row>
    <row r="557" spans="2:12" ht="15.75">
      <c r="B557" s="296" t="s">
        <v>311</v>
      </c>
      <c r="C557" s="296"/>
      <c r="D557" s="296"/>
      <c r="E557" s="296"/>
      <c r="F557" s="296"/>
      <c r="G557" s="296"/>
      <c r="H557" s="125"/>
      <c r="J557" s="125"/>
      <c r="K557" s="125"/>
      <c r="L557" s="125"/>
    </row>
    <row r="558" spans="2:12" ht="15.75">
      <c r="B558" s="297" t="s">
        <v>312</v>
      </c>
      <c r="C558" s="297"/>
      <c r="D558" s="297"/>
      <c r="E558" s="297"/>
      <c r="F558" s="297"/>
      <c r="G558" s="297"/>
      <c r="H558" s="125"/>
      <c r="J558" s="125"/>
      <c r="K558" s="125"/>
      <c r="L558" s="125"/>
    </row>
    <row r="559" spans="2:12" ht="15.75">
      <c r="B559" s="297" t="s">
        <v>317</v>
      </c>
      <c r="C559" s="297"/>
      <c r="D559" s="297"/>
      <c r="E559" s="297"/>
      <c r="F559" s="297"/>
      <c r="G559" s="297"/>
      <c r="H559" s="125"/>
      <c r="J559" s="125"/>
      <c r="K559" s="125"/>
      <c r="L559" s="125"/>
    </row>
    <row r="560" spans="2:12" ht="15.75">
      <c r="B560" s="296" t="s">
        <v>313</v>
      </c>
      <c r="C560" s="296"/>
      <c r="D560" s="296"/>
      <c r="E560" s="296"/>
      <c r="F560" s="296"/>
      <c r="G560" s="296"/>
      <c r="H560" s="125"/>
      <c r="J560" s="125"/>
      <c r="K560" s="125"/>
      <c r="L560" s="125"/>
    </row>
    <row r="561" spans="2:12" ht="15.75">
      <c r="B561" s="296" t="s">
        <v>314</v>
      </c>
      <c r="C561" s="296"/>
      <c r="D561" s="296"/>
      <c r="E561" s="296"/>
      <c r="F561" s="296"/>
      <c r="G561" s="296"/>
      <c r="H561" s="125"/>
      <c r="J561" s="125"/>
      <c r="K561" s="125"/>
      <c r="L561" s="125"/>
    </row>
    <row r="562" spans="2:12" ht="18" customHeight="1">
      <c r="B562" s="296" t="s">
        <v>318</v>
      </c>
      <c r="C562" s="296"/>
      <c r="D562" s="296"/>
      <c r="E562" s="296"/>
      <c r="F562" s="296"/>
      <c r="G562" s="296"/>
      <c r="H562" s="125"/>
      <c r="J562" s="125"/>
      <c r="K562" s="125"/>
      <c r="L562" s="125"/>
    </row>
    <row r="563" spans="2:12" ht="18" customHeight="1">
      <c r="B563" s="296" t="s">
        <v>319</v>
      </c>
      <c r="C563" s="296"/>
      <c r="D563" s="296"/>
      <c r="E563" s="296"/>
      <c r="F563" s="296"/>
      <c r="G563" s="296"/>
      <c r="H563" s="125"/>
      <c r="J563" s="125"/>
      <c r="K563" s="125"/>
      <c r="L563" s="125"/>
    </row>
    <row r="564" spans="2:12" ht="18" customHeight="1">
      <c r="B564" s="296" t="s">
        <v>591</v>
      </c>
      <c r="C564" s="296"/>
      <c r="D564" s="296"/>
      <c r="E564" s="296"/>
      <c r="F564" s="296"/>
      <c r="G564" s="296"/>
      <c r="H564" s="125"/>
      <c r="J564" s="125"/>
      <c r="K564" s="125"/>
      <c r="L564" s="125"/>
    </row>
    <row r="565" spans="3:12" ht="18" customHeight="1">
      <c r="C565" s="127"/>
      <c r="H565" s="125"/>
      <c r="J565" s="125"/>
      <c r="K565" s="125"/>
      <c r="L565" s="125"/>
    </row>
    <row r="566" spans="3:12" ht="18" customHeight="1">
      <c r="C566" s="127"/>
      <c r="H566" s="125"/>
      <c r="J566" s="125"/>
      <c r="K566" s="125"/>
      <c r="L566" s="125"/>
    </row>
    <row r="567" spans="3:12" ht="18" customHeight="1">
      <c r="C567" s="127"/>
      <c r="H567" s="125"/>
      <c r="J567" s="125"/>
      <c r="K567" s="125"/>
      <c r="L567" s="125"/>
    </row>
    <row r="568" spans="3:12" ht="18" customHeight="1">
      <c r="C568" s="231"/>
      <c r="H568" s="125"/>
      <c r="J568" s="125"/>
      <c r="K568" s="125"/>
      <c r="L568" s="125"/>
    </row>
    <row r="569" spans="3:12" ht="18" customHeight="1">
      <c r="C569" s="127"/>
      <c r="H569" s="125"/>
      <c r="J569" s="125"/>
      <c r="K569" s="125"/>
      <c r="L569" s="125"/>
    </row>
    <row r="570" spans="3:12" ht="18" customHeight="1">
      <c r="C570" s="127"/>
      <c r="H570" s="125"/>
      <c r="J570" s="125"/>
      <c r="K570" s="125"/>
      <c r="L570" s="125"/>
    </row>
    <row r="571" spans="3:12" ht="18" customHeight="1">
      <c r="C571" s="127"/>
      <c r="H571" s="125"/>
      <c r="J571" s="125"/>
      <c r="K571" s="125"/>
      <c r="L571" s="125"/>
    </row>
    <row r="572" spans="2:12" ht="18" customHeight="1">
      <c r="B572" s="125"/>
      <c r="D572" s="125"/>
      <c r="E572" s="125"/>
      <c r="F572" s="125"/>
      <c r="G572" s="125"/>
      <c r="H572" s="125"/>
      <c r="J572" s="125"/>
      <c r="K572" s="125"/>
      <c r="L572" s="125"/>
    </row>
    <row r="573" spans="2:12" ht="18" customHeight="1">
      <c r="B573" s="125"/>
      <c r="C573" s="232"/>
      <c r="D573" s="125"/>
      <c r="E573" s="125"/>
      <c r="F573" s="125"/>
      <c r="G573" s="125"/>
      <c r="H573" s="125"/>
      <c r="J573" s="125"/>
      <c r="K573" s="125"/>
      <c r="L573" s="125"/>
    </row>
    <row r="574" spans="2:12" ht="18" customHeight="1">
      <c r="B574" s="125"/>
      <c r="D574" s="125"/>
      <c r="E574" s="125"/>
      <c r="F574" s="125"/>
      <c r="G574" s="125"/>
      <c r="H574" s="125"/>
      <c r="J574" s="125"/>
      <c r="K574" s="125"/>
      <c r="L574" s="125"/>
    </row>
    <row r="575" spans="2:12" ht="18" customHeight="1">
      <c r="B575" s="125"/>
      <c r="D575" s="125"/>
      <c r="E575" s="125"/>
      <c r="F575" s="125"/>
      <c r="G575" s="125"/>
      <c r="H575" s="125"/>
      <c r="J575" s="125"/>
      <c r="K575" s="125"/>
      <c r="L575" s="125"/>
    </row>
    <row r="576" spans="2:12" ht="18" customHeight="1">
      <c r="B576" s="125"/>
      <c r="D576" s="125"/>
      <c r="E576" s="125"/>
      <c r="F576" s="125"/>
      <c r="G576" s="125"/>
      <c r="H576" s="125"/>
      <c r="J576" s="125"/>
      <c r="K576" s="125"/>
      <c r="L576" s="125"/>
    </row>
    <row r="577" spans="2:12" ht="18" customHeight="1">
      <c r="B577" s="125"/>
      <c r="D577" s="125"/>
      <c r="E577" s="125"/>
      <c r="F577" s="125"/>
      <c r="G577" s="125"/>
      <c r="H577" s="125"/>
      <c r="J577" s="125"/>
      <c r="K577" s="125"/>
      <c r="L577" s="125"/>
    </row>
    <row r="578" spans="2:12" ht="18" customHeight="1">
      <c r="B578" s="125"/>
      <c r="D578" s="125"/>
      <c r="E578" s="125"/>
      <c r="F578" s="125"/>
      <c r="G578" s="125"/>
      <c r="H578" s="125"/>
      <c r="J578" s="125"/>
      <c r="K578" s="125"/>
      <c r="L578" s="125"/>
    </row>
    <row r="579" spans="2:12" ht="18" customHeight="1">
      <c r="B579" s="125"/>
      <c r="D579" s="125"/>
      <c r="E579" s="125"/>
      <c r="F579" s="125"/>
      <c r="G579" s="125"/>
      <c r="H579" s="125"/>
      <c r="J579" s="125"/>
      <c r="K579" s="125"/>
      <c r="L579" s="125"/>
    </row>
    <row r="580" spans="2:12" ht="18" customHeight="1">
      <c r="B580" s="125"/>
      <c r="D580" s="125"/>
      <c r="E580" s="125"/>
      <c r="F580" s="125"/>
      <c r="G580" s="125"/>
      <c r="H580" s="125"/>
      <c r="J580" s="125"/>
      <c r="K580" s="125"/>
      <c r="L580" s="125"/>
    </row>
    <row r="581" spans="2:12" ht="18" customHeight="1">
      <c r="B581" s="125"/>
      <c r="D581" s="125"/>
      <c r="E581" s="125"/>
      <c r="F581" s="125"/>
      <c r="G581" s="125"/>
      <c r="H581" s="125"/>
      <c r="J581" s="125"/>
      <c r="K581" s="125"/>
      <c r="L581" s="125"/>
    </row>
  </sheetData>
  <sheetProtection/>
  <mergeCells count="21">
    <mergeCell ref="B4:G4"/>
    <mergeCell ref="B3:G3"/>
    <mergeCell ref="B14:G14"/>
    <mergeCell ref="B1:G1"/>
    <mergeCell ref="B6:G6"/>
    <mergeCell ref="B7:G7"/>
    <mergeCell ref="B8:G8"/>
    <mergeCell ref="B13:G13"/>
    <mergeCell ref="B5:G5"/>
    <mergeCell ref="B553:G553"/>
    <mergeCell ref="B554:G554"/>
    <mergeCell ref="B555:G555"/>
    <mergeCell ref="B557:G557"/>
    <mergeCell ref="B556:G556"/>
    <mergeCell ref="B558:G558"/>
    <mergeCell ref="B560:G560"/>
    <mergeCell ref="B561:G561"/>
    <mergeCell ref="B562:G562"/>
    <mergeCell ref="B563:G563"/>
    <mergeCell ref="B564:G564"/>
    <mergeCell ref="B559:G559"/>
  </mergeCells>
  <printOptions/>
  <pageMargins left="0.7086614173228347" right="0.7086614173228347" top="0.7480314960629921" bottom="0.7480314960629921" header="0.31496062992125984" footer="0.31496062992125984"/>
  <pageSetup fitToHeight="99" horizontalDpi="600" verticalDpi="600" orientation="portrait" paperSize="9" scale="49" r:id="rId3"/>
  <headerFooter>
    <oddHeader>&amp;L&amp;G</oddHeader>
    <oddFooter>&amp;L&amp;A&amp;C&amp;P od &amp;N&amp;RIJS - B-3 laboratorij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640"/>
  <sheetViews>
    <sheetView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3.140625" style="19" bestFit="1" customWidth="1"/>
    <col min="2" max="2" width="45.8515625" style="39" customWidth="1"/>
    <col min="3" max="3" width="7.8515625" style="19" bestFit="1" customWidth="1"/>
    <col min="4" max="4" width="5.7109375" style="20" bestFit="1" customWidth="1"/>
    <col min="5" max="5" width="11.140625" style="21" bestFit="1" customWidth="1"/>
    <col min="6" max="6" width="0.85546875" style="22" customWidth="1"/>
    <col min="7" max="7" width="15.8515625" style="21" bestFit="1" customWidth="1"/>
    <col min="8" max="8" width="9.140625" style="23" customWidth="1"/>
    <col min="9" max="16384" width="9.140625" style="24" customWidth="1"/>
  </cols>
  <sheetData>
    <row r="1" spans="1:2" ht="21">
      <c r="A1" s="17"/>
      <c r="B1" s="18" t="s">
        <v>382</v>
      </c>
    </row>
    <row r="2" spans="1:2" ht="21">
      <c r="A2" s="17"/>
      <c r="B2" s="25" t="s">
        <v>383</v>
      </c>
    </row>
    <row r="3" spans="1:3" ht="21">
      <c r="A3" s="17"/>
      <c r="B3" s="18" t="s">
        <v>384</v>
      </c>
      <c r="C3" s="26" t="s">
        <v>385</v>
      </c>
    </row>
    <row r="4" spans="1:7" ht="21.75" thickBot="1">
      <c r="A4" s="17"/>
      <c r="B4" s="246"/>
      <c r="C4" s="247"/>
      <c r="D4" s="248"/>
      <c r="E4" s="249"/>
      <c r="F4" s="250"/>
      <c r="G4" s="249"/>
    </row>
    <row r="5" spans="1:7" ht="15">
      <c r="A5" s="240">
        <v>1</v>
      </c>
      <c r="B5" s="306" t="s">
        <v>386</v>
      </c>
      <c r="C5" s="306"/>
      <c r="D5" s="306"/>
      <c r="E5" s="306"/>
      <c r="F5" s="233"/>
      <c r="G5" s="251">
        <f>G43</f>
        <v>0</v>
      </c>
    </row>
    <row r="6" spans="1:7" ht="15">
      <c r="A6" s="241">
        <v>2</v>
      </c>
      <c r="B6" s="306" t="s">
        <v>387</v>
      </c>
      <c r="C6" s="306"/>
      <c r="D6" s="306"/>
      <c r="E6" s="306"/>
      <c r="F6" s="233"/>
      <c r="G6" s="252">
        <f>G99</f>
        <v>0</v>
      </c>
    </row>
    <row r="7" spans="1:7" ht="15">
      <c r="A7" s="241">
        <v>3</v>
      </c>
      <c r="B7" s="306" t="s">
        <v>388</v>
      </c>
      <c r="C7" s="306"/>
      <c r="D7" s="306"/>
      <c r="E7" s="306"/>
      <c r="F7" s="233"/>
      <c r="G7" s="252">
        <f>G123</f>
        <v>0</v>
      </c>
    </row>
    <row r="8" spans="1:7" ht="15">
      <c r="A8" s="242">
        <v>4</v>
      </c>
      <c r="B8" s="306" t="s">
        <v>389</v>
      </c>
      <c r="C8" s="306"/>
      <c r="D8" s="306"/>
      <c r="E8" s="306"/>
      <c r="F8" s="233"/>
      <c r="G8" s="252">
        <f>G139</f>
        <v>0</v>
      </c>
    </row>
    <row r="9" spans="1:7" ht="15">
      <c r="A9" s="243">
        <v>5</v>
      </c>
      <c r="B9" s="307" t="s">
        <v>390</v>
      </c>
      <c r="C9" s="307"/>
      <c r="D9" s="307"/>
      <c r="E9" s="307"/>
      <c r="F9" s="233"/>
      <c r="G9" s="252">
        <f>G332</f>
        <v>0</v>
      </c>
    </row>
    <row r="10" spans="1:7" ht="15">
      <c r="A10" s="244">
        <v>6</v>
      </c>
      <c r="B10" s="307" t="s">
        <v>391</v>
      </c>
      <c r="C10" s="307"/>
      <c r="D10" s="307"/>
      <c r="E10" s="307"/>
      <c r="F10" s="233"/>
      <c r="G10" s="252">
        <f>G391</f>
        <v>0</v>
      </c>
    </row>
    <row r="11" spans="1:7" ht="15">
      <c r="A11" s="243">
        <v>7</v>
      </c>
      <c r="B11" s="304" t="s">
        <v>392</v>
      </c>
      <c r="C11" s="304"/>
      <c r="D11" s="304"/>
      <c r="E11" s="304"/>
      <c r="F11" s="233"/>
      <c r="G11" s="252">
        <f>G409</f>
        <v>0</v>
      </c>
    </row>
    <row r="12" spans="1:7" ht="15.75" thickBot="1">
      <c r="A12" s="242"/>
      <c r="B12" s="234"/>
      <c r="C12" s="235"/>
      <c r="D12" s="236"/>
      <c r="E12" s="237"/>
      <c r="F12" s="233"/>
      <c r="G12" s="252"/>
    </row>
    <row r="13" spans="1:7" ht="19.5" thickBot="1">
      <c r="A13" s="245"/>
      <c r="B13" s="305" t="s">
        <v>393</v>
      </c>
      <c r="C13" s="305"/>
      <c r="D13" s="305"/>
      <c r="E13" s="305"/>
      <c r="F13" s="238"/>
      <c r="G13" s="239">
        <f>SUM(G5:G12)</f>
        <v>0</v>
      </c>
    </row>
    <row r="14" spans="1:7" ht="18.75">
      <c r="A14" s="17"/>
      <c r="B14" s="32"/>
      <c r="G14" s="33"/>
    </row>
    <row r="15" spans="1:7" ht="18.75">
      <c r="A15" s="17"/>
      <c r="B15" s="32"/>
      <c r="G15" s="33"/>
    </row>
    <row r="16" spans="1:7" ht="15">
      <c r="A16" s="17"/>
      <c r="B16" s="1" t="s">
        <v>394</v>
      </c>
      <c r="G16" s="33"/>
    </row>
    <row r="17" spans="1:7" ht="15">
      <c r="A17" s="17"/>
      <c r="B17" s="2"/>
      <c r="G17" s="33"/>
    </row>
    <row r="18" spans="1:7" ht="60">
      <c r="A18" s="17"/>
      <c r="B18" s="1" t="s">
        <v>395</v>
      </c>
      <c r="G18" s="33"/>
    </row>
    <row r="19" spans="1:7" ht="15">
      <c r="A19" s="17"/>
      <c r="B19" s="2"/>
      <c r="G19" s="33"/>
    </row>
    <row r="20" spans="1:7" ht="45">
      <c r="A20" s="17"/>
      <c r="B20" s="1" t="s">
        <v>396</v>
      </c>
      <c r="G20" s="33"/>
    </row>
    <row r="21" spans="1:7" ht="60">
      <c r="A21" s="17"/>
      <c r="B21" s="1" t="s">
        <v>397</v>
      </c>
      <c r="G21" s="33"/>
    </row>
    <row r="22" spans="1:7" ht="45">
      <c r="A22" s="17"/>
      <c r="B22" s="1" t="s">
        <v>398</v>
      </c>
      <c r="G22" s="33"/>
    </row>
    <row r="23" spans="1:7" ht="30">
      <c r="A23" s="17"/>
      <c r="B23" s="1" t="s">
        <v>399</v>
      </c>
      <c r="G23" s="33"/>
    </row>
    <row r="24" spans="1:8" ht="15">
      <c r="A24" s="34"/>
      <c r="B24" s="35"/>
      <c r="C24" s="34"/>
      <c r="D24" s="36"/>
      <c r="E24" s="37"/>
      <c r="F24" s="38"/>
      <c r="G24" s="37"/>
      <c r="H24" s="39"/>
    </row>
    <row r="25" spans="1:8" ht="24">
      <c r="A25" s="40" t="s">
        <v>400</v>
      </c>
      <c r="B25" s="41" t="s">
        <v>401</v>
      </c>
      <c r="C25" s="42" t="s">
        <v>402</v>
      </c>
      <c r="D25" s="43" t="s">
        <v>403</v>
      </c>
      <c r="E25" s="44" t="s">
        <v>404</v>
      </c>
      <c r="F25" s="104"/>
      <c r="G25" s="44" t="s">
        <v>405</v>
      </c>
      <c r="H25" s="39"/>
    </row>
    <row r="26" spans="1:8" ht="15">
      <c r="A26" s="46"/>
      <c r="B26" s="47"/>
      <c r="C26" s="48"/>
      <c r="D26" s="49"/>
      <c r="E26" s="50"/>
      <c r="F26" s="45"/>
      <c r="G26" s="50"/>
      <c r="H26" s="39"/>
    </row>
    <row r="27" spans="1:8" ht="15">
      <c r="A27" s="27">
        <v>1</v>
      </c>
      <c r="B27" s="31" t="s">
        <v>386</v>
      </c>
      <c r="H27" s="39"/>
    </row>
    <row r="28" spans="1:8" ht="15">
      <c r="A28" s="51"/>
      <c r="B28" s="52"/>
      <c r="H28" s="39"/>
    </row>
    <row r="29" spans="1:8" ht="60">
      <c r="A29" s="51">
        <v>1</v>
      </c>
      <c r="B29" s="52" t="s">
        <v>406</v>
      </c>
      <c r="C29" s="19" t="s">
        <v>4</v>
      </c>
      <c r="D29" s="20">
        <v>5</v>
      </c>
      <c r="G29" s="21">
        <f>+D29*E29</f>
        <v>0</v>
      </c>
      <c r="H29" s="39"/>
    </row>
    <row r="30" spans="1:8" ht="15">
      <c r="A30" s="51"/>
      <c r="B30" s="52"/>
      <c r="H30" s="39"/>
    </row>
    <row r="31" spans="1:8" ht="60">
      <c r="A31" s="51">
        <v>2</v>
      </c>
      <c r="B31" s="52" t="s">
        <v>407</v>
      </c>
      <c r="C31" s="19" t="s">
        <v>4</v>
      </c>
      <c r="D31" s="20">
        <v>7</v>
      </c>
      <c r="G31" s="21">
        <f>+D31*E31</f>
        <v>0</v>
      </c>
      <c r="H31" s="39"/>
    </row>
    <row r="32" spans="1:8" ht="15">
      <c r="A32" s="51"/>
      <c r="B32" s="52"/>
      <c r="H32" s="39"/>
    </row>
    <row r="33" spans="1:8" ht="72">
      <c r="A33" s="51">
        <v>3</v>
      </c>
      <c r="B33" s="52" t="s">
        <v>408</v>
      </c>
      <c r="C33" s="19" t="s">
        <v>4</v>
      </c>
      <c r="D33" s="20">
        <v>2</v>
      </c>
      <c r="G33" s="21">
        <f>+D33*E33</f>
        <v>0</v>
      </c>
      <c r="H33" s="39"/>
    </row>
    <row r="34" spans="1:8" ht="15">
      <c r="A34" s="51"/>
      <c r="B34" s="52"/>
      <c r="H34" s="39"/>
    </row>
    <row r="35" spans="1:8" ht="72">
      <c r="A35" s="51">
        <v>4</v>
      </c>
      <c r="B35" s="52" t="s">
        <v>409</v>
      </c>
      <c r="C35" s="19" t="s">
        <v>4</v>
      </c>
      <c r="D35" s="20">
        <v>3</v>
      </c>
      <c r="G35" s="21">
        <f>+D35*E35</f>
        <v>0</v>
      </c>
      <c r="H35" s="39"/>
    </row>
    <row r="36" spans="1:8" ht="15">
      <c r="A36" s="51"/>
      <c r="B36" s="52"/>
      <c r="H36" s="39"/>
    </row>
    <row r="37" spans="1:8" ht="60">
      <c r="A37" s="51">
        <v>5</v>
      </c>
      <c r="B37" s="52" t="s">
        <v>410</v>
      </c>
      <c r="C37" s="19" t="s">
        <v>4</v>
      </c>
      <c r="D37" s="20">
        <v>1</v>
      </c>
      <c r="G37" s="21">
        <f>+D37*E37</f>
        <v>0</v>
      </c>
      <c r="H37" s="39"/>
    </row>
    <row r="38" spans="2:8" ht="15">
      <c r="B38" s="31"/>
      <c r="H38" s="39"/>
    </row>
    <row r="39" spans="1:8" ht="48">
      <c r="A39" s="51">
        <v>6</v>
      </c>
      <c r="B39" s="52" t="s">
        <v>411</v>
      </c>
      <c r="C39" s="19" t="s">
        <v>4</v>
      </c>
      <c r="D39" s="20">
        <v>3</v>
      </c>
      <c r="G39" s="21">
        <f>+D39*E39</f>
        <v>0</v>
      </c>
      <c r="H39" s="39"/>
    </row>
    <row r="40" spans="2:8" ht="15">
      <c r="B40" s="31"/>
      <c r="H40" s="39"/>
    </row>
    <row r="41" spans="1:8" ht="24">
      <c r="A41" s="51">
        <v>7</v>
      </c>
      <c r="B41" s="52" t="s">
        <v>412</v>
      </c>
      <c r="C41" s="19" t="s">
        <v>11</v>
      </c>
      <c r="D41" s="20">
        <v>1</v>
      </c>
      <c r="G41" s="21">
        <f>+D41*E41</f>
        <v>0</v>
      </c>
      <c r="H41" s="39"/>
    </row>
    <row r="42" spans="2:8" ht="15">
      <c r="B42" s="31"/>
      <c r="H42" s="39"/>
    </row>
    <row r="43" spans="1:8" ht="15">
      <c r="A43" s="17"/>
      <c r="B43" s="105" t="s">
        <v>413</v>
      </c>
      <c r="C43" s="106"/>
      <c r="D43" s="107"/>
      <c r="E43" s="108"/>
      <c r="F43" s="109"/>
      <c r="G43" s="111">
        <f>SUM(G29:G42)</f>
        <v>0</v>
      </c>
      <c r="H43" s="39"/>
    </row>
    <row r="44" spans="2:8" ht="15">
      <c r="B44" s="31"/>
      <c r="H44" s="39"/>
    </row>
    <row r="45" spans="1:8" ht="15">
      <c r="A45" s="27">
        <v>2</v>
      </c>
      <c r="B45" s="31" t="s">
        <v>387</v>
      </c>
      <c r="H45" s="39"/>
    </row>
    <row r="46" spans="2:8" ht="15">
      <c r="B46" s="56"/>
      <c r="H46" s="39"/>
    </row>
    <row r="47" spans="1:8" ht="36">
      <c r="A47" s="51">
        <v>1</v>
      </c>
      <c r="B47" s="52" t="s">
        <v>414</v>
      </c>
      <c r="C47" s="19" t="s">
        <v>415</v>
      </c>
      <c r="D47" s="20" t="s">
        <v>415</v>
      </c>
      <c r="G47" s="21" t="s">
        <v>415</v>
      </c>
      <c r="H47" s="39"/>
    </row>
    <row r="48" spans="1:8" ht="15">
      <c r="A48" s="51"/>
      <c r="B48" s="52" t="s">
        <v>416</v>
      </c>
      <c r="C48" s="19" t="s">
        <v>10</v>
      </c>
      <c r="D48" s="20">
        <v>100</v>
      </c>
      <c r="G48" s="21">
        <f>+D48*E48</f>
        <v>0</v>
      </c>
      <c r="H48" s="39"/>
    </row>
    <row r="49" spans="1:8" ht="15">
      <c r="A49" s="51"/>
      <c r="B49" s="52" t="s">
        <v>417</v>
      </c>
      <c r="C49" s="19" t="s">
        <v>10</v>
      </c>
      <c r="D49" s="20">
        <v>100</v>
      </c>
      <c r="G49" s="21">
        <f>+D49*E49</f>
        <v>0</v>
      </c>
      <c r="H49" s="39"/>
    </row>
    <row r="50" spans="1:8" ht="15">
      <c r="A50" s="51"/>
      <c r="B50" s="52"/>
      <c r="D50" s="57"/>
      <c r="H50" s="39"/>
    </row>
    <row r="51" spans="1:8" ht="24">
      <c r="A51" s="51">
        <v>2</v>
      </c>
      <c r="B51" s="52" t="s">
        <v>418</v>
      </c>
      <c r="C51" s="19" t="s">
        <v>415</v>
      </c>
      <c r="D51" s="57" t="s">
        <v>415</v>
      </c>
      <c r="G51" s="21" t="s">
        <v>415</v>
      </c>
      <c r="H51" s="39"/>
    </row>
    <row r="52" spans="1:8" ht="15">
      <c r="A52" s="58"/>
      <c r="B52" s="52" t="s">
        <v>419</v>
      </c>
      <c r="C52" s="19" t="s">
        <v>10</v>
      </c>
      <c r="D52" s="20">
        <v>45</v>
      </c>
      <c r="G52" s="21">
        <f aca="true" t="shared" si="0" ref="G52:G57">+D52*E52</f>
        <v>0</v>
      </c>
      <c r="H52" s="39"/>
    </row>
    <row r="53" spans="1:8" ht="15">
      <c r="A53" s="58"/>
      <c r="B53" s="52" t="s">
        <v>420</v>
      </c>
      <c r="C53" s="19" t="s">
        <v>10</v>
      </c>
      <c r="D53" s="20">
        <v>80</v>
      </c>
      <c r="G53" s="21">
        <f t="shared" si="0"/>
        <v>0</v>
      </c>
      <c r="H53" s="39"/>
    </row>
    <row r="54" spans="1:8" ht="15">
      <c r="A54" s="58"/>
      <c r="B54" s="52" t="s">
        <v>421</v>
      </c>
      <c r="C54" s="19" t="s">
        <v>10</v>
      </c>
      <c r="D54" s="20">
        <v>70</v>
      </c>
      <c r="G54" s="21">
        <f t="shared" si="0"/>
        <v>0</v>
      </c>
      <c r="H54" s="39"/>
    </row>
    <row r="55" spans="1:8" ht="15">
      <c r="A55" s="58"/>
      <c r="B55" s="52" t="s">
        <v>422</v>
      </c>
      <c r="C55" s="19" t="s">
        <v>10</v>
      </c>
      <c r="D55" s="20">
        <v>80</v>
      </c>
      <c r="G55" s="21">
        <f t="shared" si="0"/>
        <v>0</v>
      </c>
      <c r="H55" s="39"/>
    </row>
    <row r="56" spans="1:8" ht="15">
      <c r="A56" s="58"/>
      <c r="B56" s="52" t="s">
        <v>423</v>
      </c>
      <c r="C56" s="19" t="s">
        <v>10</v>
      </c>
      <c r="D56" s="20">
        <v>900</v>
      </c>
      <c r="G56" s="21">
        <f t="shared" si="0"/>
        <v>0</v>
      </c>
      <c r="H56" s="39"/>
    </row>
    <row r="57" spans="1:8" ht="15">
      <c r="A57" s="58"/>
      <c r="B57" s="52" t="s">
        <v>424</v>
      </c>
      <c r="C57" s="19" t="s">
        <v>10</v>
      </c>
      <c r="D57" s="20">
        <v>100</v>
      </c>
      <c r="G57" s="21">
        <f t="shared" si="0"/>
        <v>0</v>
      </c>
      <c r="H57" s="39"/>
    </row>
    <row r="58" spans="2:8" ht="15">
      <c r="B58" s="56"/>
      <c r="D58" s="57"/>
      <c r="H58" s="39"/>
    </row>
    <row r="59" spans="1:8" ht="36">
      <c r="A59" s="51">
        <v>3</v>
      </c>
      <c r="B59" s="52" t="s">
        <v>425</v>
      </c>
      <c r="C59" s="19" t="s">
        <v>415</v>
      </c>
      <c r="D59" s="57" t="s">
        <v>415</v>
      </c>
      <c r="G59" s="21" t="s">
        <v>415</v>
      </c>
      <c r="H59" s="39"/>
    </row>
    <row r="60" spans="1:8" ht="15">
      <c r="A60" s="58"/>
      <c r="B60" s="52" t="s">
        <v>426</v>
      </c>
      <c r="C60" s="19" t="s">
        <v>10</v>
      </c>
      <c r="D60" s="20">
        <v>120</v>
      </c>
      <c r="G60" s="21">
        <f>+D60*E60</f>
        <v>0</v>
      </c>
      <c r="H60" s="39"/>
    </row>
    <row r="61" spans="1:8" ht="15">
      <c r="A61" s="58"/>
      <c r="B61" s="52" t="s">
        <v>427</v>
      </c>
      <c r="C61" s="19" t="s">
        <v>10</v>
      </c>
      <c r="D61" s="20">
        <v>100</v>
      </c>
      <c r="G61" s="21">
        <f>+D61*E61</f>
        <v>0</v>
      </c>
      <c r="H61" s="39"/>
    </row>
    <row r="62" spans="2:8" ht="15">
      <c r="B62" s="56"/>
      <c r="D62" s="57"/>
      <c r="H62" s="39"/>
    </row>
    <row r="63" spans="1:8" ht="48">
      <c r="A63" s="51">
        <v>4</v>
      </c>
      <c r="B63" s="52" t="s">
        <v>428</v>
      </c>
      <c r="C63" s="19" t="s">
        <v>10</v>
      </c>
      <c r="D63" s="20">
        <v>300</v>
      </c>
      <c r="G63" s="21">
        <f>+D63*E63</f>
        <v>0</v>
      </c>
      <c r="H63" s="39"/>
    </row>
    <row r="64" spans="2:8" ht="15">
      <c r="B64" s="56"/>
      <c r="H64" s="39"/>
    </row>
    <row r="65" spans="1:8" ht="36">
      <c r="A65" s="51">
        <v>5</v>
      </c>
      <c r="B65" s="52" t="s">
        <v>429</v>
      </c>
      <c r="C65" s="19" t="s">
        <v>10</v>
      </c>
      <c r="D65" s="20">
        <v>300</v>
      </c>
      <c r="G65" s="21">
        <f>+D65*E65</f>
        <v>0</v>
      </c>
      <c r="H65" s="39"/>
    </row>
    <row r="66" spans="1:8" ht="15">
      <c r="A66" s="51"/>
      <c r="B66" s="52"/>
      <c r="H66" s="39"/>
    </row>
    <row r="67" spans="1:8" ht="60">
      <c r="A67" s="51">
        <v>6</v>
      </c>
      <c r="B67" s="52" t="s">
        <v>430</v>
      </c>
      <c r="C67" s="19" t="s">
        <v>10</v>
      </c>
      <c r="D67" s="20">
        <v>32</v>
      </c>
      <c r="G67" s="21">
        <f>+D67*E67</f>
        <v>0</v>
      </c>
      <c r="H67" s="39"/>
    </row>
    <row r="68" spans="2:8" ht="15">
      <c r="B68" s="56"/>
      <c r="D68" s="57"/>
      <c r="H68" s="39"/>
    </row>
    <row r="69" spans="1:8" ht="36">
      <c r="A69" s="51">
        <v>7</v>
      </c>
      <c r="B69" s="52" t="s">
        <v>431</v>
      </c>
      <c r="C69" s="19" t="s">
        <v>415</v>
      </c>
      <c r="D69" s="57" t="s">
        <v>415</v>
      </c>
      <c r="G69" s="21" t="s">
        <v>415</v>
      </c>
      <c r="H69" s="39"/>
    </row>
    <row r="70" spans="1:8" ht="15">
      <c r="A70" s="58"/>
      <c r="B70" s="52" t="s">
        <v>432</v>
      </c>
      <c r="C70" s="19" t="s">
        <v>10</v>
      </c>
      <c r="D70" s="20">
        <v>40</v>
      </c>
      <c r="G70" s="21">
        <f>+D70*E70</f>
        <v>0</v>
      </c>
      <c r="H70" s="39"/>
    </row>
    <row r="71" spans="1:8" ht="15">
      <c r="A71" s="58"/>
      <c r="B71" s="52" t="s">
        <v>433</v>
      </c>
      <c r="C71" s="19" t="s">
        <v>10</v>
      </c>
      <c r="D71" s="20">
        <v>25</v>
      </c>
      <c r="G71" s="21">
        <f>+D71*E71</f>
        <v>0</v>
      </c>
      <c r="H71" s="39"/>
    </row>
    <row r="72" spans="1:8" ht="15">
      <c r="A72" s="58"/>
      <c r="B72" s="52"/>
      <c r="D72" s="57"/>
      <c r="H72" s="39"/>
    </row>
    <row r="73" spans="1:8" ht="36">
      <c r="A73" s="51">
        <v>8</v>
      </c>
      <c r="B73" s="52" t="s">
        <v>434</v>
      </c>
      <c r="C73" s="19" t="s">
        <v>4</v>
      </c>
      <c r="D73" s="20">
        <v>6</v>
      </c>
      <c r="G73" s="21">
        <f>+D73*E73</f>
        <v>0</v>
      </c>
      <c r="H73" s="39"/>
    </row>
    <row r="74" spans="2:8" ht="15">
      <c r="B74" s="56"/>
      <c r="D74" s="57"/>
      <c r="H74" s="39"/>
    </row>
    <row r="75" spans="1:8" ht="36">
      <c r="A75" s="51">
        <v>9</v>
      </c>
      <c r="B75" s="52" t="s">
        <v>435</v>
      </c>
      <c r="C75" s="19" t="s">
        <v>4</v>
      </c>
      <c r="D75" s="20">
        <v>1</v>
      </c>
      <c r="G75" s="21">
        <f>+D75*E75</f>
        <v>0</v>
      </c>
      <c r="H75" s="39"/>
    </row>
    <row r="76" spans="1:8" ht="15">
      <c r="A76" s="51"/>
      <c r="B76" s="52"/>
      <c r="H76" s="39"/>
    </row>
    <row r="77" spans="1:8" ht="24">
      <c r="A77" s="51">
        <v>10</v>
      </c>
      <c r="B77" s="52" t="s">
        <v>436</v>
      </c>
      <c r="C77" s="19" t="s">
        <v>4</v>
      </c>
      <c r="D77" s="20">
        <v>1</v>
      </c>
      <c r="G77" s="21">
        <f>+D77*E77</f>
        <v>0</v>
      </c>
      <c r="H77" s="39"/>
    </row>
    <row r="78" spans="1:8" ht="15">
      <c r="A78" s="51"/>
      <c r="B78" s="52"/>
      <c r="H78" s="39"/>
    </row>
    <row r="79" spans="1:8" ht="24">
      <c r="A79" s="51">
        <v>11</v>
      </c>
      <c r="B79" s="52" t="s">
        <v>437</v>
      </c>
      <c r="C79" s="19" t="s">
        <v>4</v>
      </c>
      <c r="D79" s="20">
        <v>1</v>
      </c>
      <c r="G79" s="21">
        <f>+D79*E79</f>
        <v>0</v>
      </c>
      <c r="H79" s="39"/>
    </row>
    <row r="80" spans="1:8" ht="15">
      <c r="A80" s="51"/>
      <c r="B80" s="52"/>
      <c r="H80" s="39"/>
    </row>
    <row r="81" spans="1:8" ht="36">
      <c r="A81" s="51">
        <v>12</v>
      </c>
      <c r="B81" s="52" t="s">
        <v>438</v>
      </c>
      <c r="C81" s="19" t="s">
        <v>4</v>
      </c>
      <c r="D81" s="20">
        <v>3</v>
      </c>
      <c r="G81" s="21">
        <f>+D81*E81</f>
        <v>0</v>
      </c>
      <c r="H81" s="39"/>
    </row>
    <row r="82" spans="2:8" ht="15">
      <c r="B82" s="56"/>
      <c r="D82" s="57"/>
      <c r="H82" s="39"/>
    </row>
    <row r="83" spans="1:8" ht="48">
      <c r="A83" s="51">
        <v>13</v>
      </c>
      <c r="B83" s="52" t="s">
        <v>439</v>
      </c>
      <c r="C83" s="19" t="s">
        <v>4</v>
      </c>
      <c r="D83" s="20">
        <v>5</v>
      </c>
      <c r="G83" s="21">
        <f>+D83*E83</f>
        <v>0</v>
      </c>
      <c r="H83" s="39"/>
    </row>
    <row r="84" spans="2:8" ht="15">
      <c r="B84" s="56"/>
      <c r="D84" s="57"/>
      <c r="H84" s="39"/>
    </row>
    <row r="85" spans="1:8" ht="48">
      <c r="A85" s="51">
        <v>14</v>
      </c>
      <c r="B85" s="52" t="s">
        <v>440</v>
      </c>
      <c r="C85" s="19" t="s">
        <v>4</v>
      </c>
      <c r="D85" s="20">
        <v>19</v>
      </c>
      <c r="G85" s="21">
        <f>+D85*E85</f>
        <v>0</v>
      </c>
      <c r="H85" s="39"/>
    </row>
    <row r="86" spans="1:8" ht="15">
      <c r="A86" s="51"/>
      <c r="B86" s="52"/>
      <c r="H86" s="39"/>
    </row>
    <row r="87" spans="1:8" ht="48">
      <c r="A87" s="51">
        <v>15</v>
      </c>
      <c r="B87" s="52" t="s">
        <v>441</v>
      </c>
      <c r="C87" s="19" t="s">
        <v>4</v>
      </c>
      <c r="D87" s="20">
        <v>5</v>
      </c>
      <c r="G87" s="21">
        <f>+D87*E87</f>
        <v>0</v>
      </c>
      <c r="H87" s="39"/>
    </row>
    <row r="88" spans="1:8" ht="15">
      <c r="A88" s="51"/>
      <c r="B88" s="52"/>
      <c r="H88" s="39"/>
    </row>
    <row r="89" spans="1:8" ht="48">
      <c r="A89" s="51">
        <v>16</v>
      </c>
      <c r="B89" s="52" t="s">
        <v>442</v>
      </c>
      <c r="C89" s="19" t="s">
        <v>4</v>
      </c>
      <c r="D89" s="20">
        <v>5</v>
      </c>
      <c r="G89" s="21">
        <f>+D89*E89</f>
        <v>0</v>
      </c>
      <c r="H89" s="39"/>
    </row>
    <row r="90" spans="1:8" ht="15">
      <c r="A90" s="51"/>
      <c r="B90" s="52"/>
      <c r="H90" s="39"/>
    </row>
    <row r="91" spans="1:8" ht="36">
      <c r="A91" s="51">
        <v>17</v>
      </c>
      <c r="B91" s="52" t="s">
        <v>443</v>
      </c>
      <c r="C91" s="19" t="s">
        <v>4</v>
      </c>
      <c r="D91" s="20">
        <v>2</v>
      </c>
      <c r="G91" s="21">
        <f>+D91*E91</f>
        <v>0</v>
      </c>
      <c r="H91" s="39"/>
    </row>
    <row r="92" spans="1:8" ht="15">
      <c r="A92" s="51"/>
      <c r="B92" s="52"/>
      <c r="H92" s="39"/>
    </row>
    <row r="93" spans="1:8" ht="36">
      <c r="A93" s="51">
        <v>18</v>
      </c>
      <c r="B93" s="52" t="s">
        <v>444</v>
      </c>
      <c r="C93" s="19" t="s">
        <v>4</v>
      </c>
      <c r="D93" s="20">
        <v>25</v>
      </c>
      <c r="G93" s="21">
        <f>+D93*E93</f>
        <v>0</v>
      </c>
      <c r="H93" s="39"/>
    </row>
    <row r="95" spans="1:8" ht="36">
      <c r="A95" s="51">
        <v>19</v>
      </c>
      <c r="B95" s="52" t="s">
        <v>445</v>
      </c>
      <c r="C95" s="19" t="s">
        <v>4</v>
      </c>
      <c r="D95" s="20">
        <v>12</v>
      </c>
      <c r="G95" s="21">
        <f>+D95*E95</f>
        <v>0</v>
      </c>
      <c r="H95" s="39"/>
    </row>
    <row r="97" spans="1:8" ht="108">
      <c r="A97" s="51">
        <v>20</v>
      </c>
      <c r="B97" s="52" t="s">
        <v>446</v>
      </c>
      <c r="C97" s="19" t="s">
        <v>447</v>
      </c>
      <c r="D97" s="20">
        <v>0.1</v>
      </c>
      <c r="G97" s="21">
        <f>+D97*E97</f>
        <v>0</v>
      </c>
      <c r="H97" s="39"/>
    </row>
    <row r="98" spans="2:8" ht="15">
      <c r="B98" s="56"/>
      <c r="D98" s="57"/>
      <c r="H98" s="39"/>
    </row>
    <row r="99" spans="1:8" ht="15">
      <c r="A99" s="17"/>
      <c r="B99" s="105" t="s">
        <v>448</v>
      </c>
      <c r="C99" s="106"/>
      <c r="D99" s="112"/>
      <c r="E99" s="108"/>
      <c r="F99" s="109"/>
      <c r="G99" s="111">
        <f>SUM(G47:G98)</f>
        <v>0</v>
      </c>
      <c r="H99" s="39"/>
    </row>
    <row r="101" spans="1:8" ht="15">
      <c r="A101" s="17"/>
      <c r="B101" s="53"/>
      <c r="C101" s="17"/>
      <c r="D101" s="59"/>
      <c r="E101" s="54"/>
      <c r="F101" s="55"/>
      <c r="G101" s="54"/>
      <c r="H101" s="39"/>
    </row>
    <row r="102" spans="1:8" ht="15">
      <c r="A102" s="27">
        <v>3</v>
      </c>
      <c r="B102" s="31" t="s">
        <v>388</v>
      </c>
      <c r="D102" s="57"/>
      <c r="H102" s="39"/>
    </row>
    <row r="103" spans="2:8" ht="15">
      <c r="B103" s="56"/>
      <c r="D103" s="57"/>
      <c r="H103" s="39"/>
    </row>
    <row r="104" spans="2:8" ht="24.75">
      <c r="B104" s="31" t="s">
        <v>449</v>
      </c>
      <c r="D104" s="57"/>
      <c r="H104" s="39"/>
    </row>
    <row r="105" spans="2:8" ht="15">
      <c r="B105" s="56"/>
      <c r="D105" s="57"/>
      <c r="H105" s="39"/>
    </row>
    <row r="106" spans="1:8" ht="36">
      <c r="A106" s="51">
        <v>1</v>
      </c>
      <c r="B106" s="52" t="s">
        <v>450</v>
      </c>
      <c r="C106" s="19" t="s">
        <v>4</v>
      </c>
      <c r="D106" s="20">
        <v>6</v>
      </c>
      <c r="G106" s="21">
        <f>+D106*E106</f>
        <v>0</v>
      </c>
      <c r="H106" s="39"/>
    </row>
    <row r="107" spans="1:8" ht="15">
      <c r="A107" s="51"/>
      <c r="B107" s="52"/>
      <c r="D107" s="57"/>
      <c r="H107" s="39"/>
    </row>
    <row r="108" spans="1:8" ht="36">
      <c r="A108" s="51">
        <v>2</v>
      </c>
      <c r="B108" s="52" t="s">
        <v>451</v>
      </c>
      <c r="C108" s="19" t="s">
        <v>4</v>
      </c>
      <c r="D108" s="20">
        <v>2</v>
      </c>
      <c r="G108" s="21">
        <f>+D108*E108</f>
        <v>0</v>
      </c>
      <c r="H108" s="39"/>
    </row>
    <row r="109" spans="1:8" ht="15">
      <c r="A109" s="51"/>
      <c r="B109" s="52"/>
      <c r="D109" s="57"/>
      <c r="H109" s="39"/>
    </row>
    <row r="110" spans="1:8" ht="60">
      <c r="A110" s="51">
        <v>3</v>
      </c>
      <c r="B110" s="52" t="s">
        <v>452</v>
      </c>
      <c r="C110" s="19" t="s">
        <v>11</v>
      </c>
      <c r="D110" s="20">
        <v>14</v>
      </c>
      <c r="G110" s="21">
        <f>+D110*E110</f>
        <v>0</v>
      </c>
      <c r="H110" s="39"/>
    </row>
    <row r="111" spans="2:4" ht="15">
      <c r="B111" s="60"/>
      <c r="D111" s="57"/>
    </row>
    <row r="112" spans="1:8" ht="24">
      <c r="A112" s="51">
        <v>4</v>
      </c>
      <c r="B112" s="52" t="s">
        <v>453</v>
      </c>
      <c r="C112" s="19" t="s">
        <v>10</v>
      </c>
      <c r="D112" s="20">
        <v>700</v>
      </c>
      <c r="G112" s="21">
        <f>+D112*E112</f>
        <v>0</v>
      </c>
      <c r="H112" s="39"/>
    </row>
    <row r="113" spans="1:8" ht="15">
      <c r="A113" s="17"/>
      <c r="B113" s="53"/>
      <c r="C113" s="17"/>
      <c r="D113" s="59"/>
      <c r="E113" s="54"/>
      <c r="F113" s="55"/>
      <c r="G113" s="54"/>
      <c r="H113" s="39"/>
    </row>
    <row r="114" spans="1:8" ht="48">
      <c r="A114" s="51">
        <v>5</v>
      </c>
      <c r="B114" s="52" t="s">
        <v>428</v>
      </c>
      <c r="C114" s="19" t="s">
        <v>10</v>
      </c>
      <c r="D114" s="20">
        <v>70</v>
      </c>
      <c r="G114" s="21">
        <f>+D114*E114</f>
        <v>0</v>
      </c>
      <c r="H114" s="39"/>
    </row>
    <row r="115" spans="2:8" ht="15">
      <c r="B115" s="56"/>
      <c r="H115" s="39"/>
    </row>
    <row r="116" spans="1:8" ht="36">
      <c r="A116" s="51">
        <v>6</v>
      </c>
      <c r="B116" s="52" t="s">
        <v>429</v>
      </c>
      <c r="C116" s="19" t="s">
        <v>10</v>
      </c>
      <c r="D116" s="20">
        <v>70</v>
      </c>
      <c r="G116" s="21">
        <f>+D116*E116</f>
        <v>0</v>
      </c>
      <c r="H116" s="39"/>
    </row>
    <row r="117" spans="2:8" ht="15">
      <c r="B117" s="56"/>
      <c r="H117" s="39"/>
    </row>
    <row r="118" spans="1:8" ht="36">
      <c r="A118" s="51">
        <v>7</v>
      </c>
      <c r="B118" s="52" t="s">
        <v>454</v>
      </c>
      <c r="C118" s="19" t="s">
        <v>415</v>
      </c>
      <c r="D118" s="20" t="s">
        <v>415</v>
      </c>
      <c r="G118" s="21" t="s">
        <v>415</v>
      </c>
      <c r="H118" s="39"/>
    </row>
    <row r="119" spans="1:8" ht="15">
      <c r="A119" s="58"/>
      <c r="B119" s="52" t="s">
        <v>455</v>
      </c>
      <c r="C119" s="19" t="s">
        <v>10</v>
      </c>
      <c r="D119" s="20">
        <v>15</v>
      </c>
      <c r="G119" s="21">
        <f>+D119*E119</f>
        <v>0</v>
      </c>
      <c r="H119" s="39"/>
    </row>
    <row r="120" spans="1:8" ht="15">
      <c r="A120" s="58"/>
      <c r="B120" s="52"/>
      <c r="H120" s="39"/>
    </row>
    <row r="121" spans="1:8" ht="36">
      <c r="A121" s="51">
        <v>8</v>
      </c>
      <c r="B121" s="52" t="s">
        <v>456</v>
      </c>
      <c r="C121" s="19" t="s">
        <v>11</v>
      </c>
      <c r="D121" s="20">
        <v>14</v>
      </c>
      <c r="G121" s="21">
        <f>+D121*E121</f>
        <v>0</v>
      </c>
      <c r="H121" s="39"/>
    </row>
    <row r="122" spans="1:8" ht="15">
      <c r="A122" s="51"/>
      <c r="B122" s="52"/>
      <c r="D122" s="57"/>
      <c r="H122" s="39"/>
    </row>
    <row r="123" spans="1:8" ht="15">
      <c r="A123" s="17"/>
      <c r="B123" s="105" t="s">
        <v>457</v>
      </c>
      <c r="C123" s="106"/>
      <c r="D123" s="112"/>
      <c r="E123" s="108"/>
      <c r="F123" s="109"/>
      <c r="G123" s="111">
        <f>SUM(G103:G122)</f>
        <v>0</v>
      </c>
      <c r="H123" s="39"/>
    </row>
    <row r="124" spans="1:8" ht="15">
      <c r="A124" s="17"/>
      <c r="B124" s="53"/>
      <c r="C124" s="17"/>
      <c r="D124" s="59"/>
      <c r="E124" s="54"/>
      <c r="F124" s="55"/>
      <c r="G124" s="54"/>
      <c r="H124" s="39"/>
    </row>
    <row r="125" spans="1:8" ht="15">
      <c r="A125" s="17"/>
      <c r="B125" s="53"/>
      <c r="C125" s="17"/>
      <c r="D125" s="59"/>
      <c r="E125" s="54"/>
      <c r="F125" s="55"/>
      <c r="G125" s="54"/>
      <c r="H125" s="39"/>
    </row>
    <row r="126" spans="1:8" ht="15">
      <c r="A126" s="17"/>
      <c r="B126" s="53"/>
      <c r="C126" s="17"/>
      <c r="D126" s="59"/>
      <c r="E126" s="54"/>
      <c r="F126" s="55"/>
      <c r="G126" s="54"/>
      <c r="H126" s="39"/>
    </row>
    <row r="127" spans="1:8" ht="15">
      <c r="A127" s="17"/>
      <c r="B127" s="31"/>
      <c r="D127" s="57"/>
      <c r="H127" s="39"/>
    </row>
    <row r="128" spans="1:7" ht="15">
      <c r="A128" s="17"/>
      <c r="B128" s="53"/>
      <c r="C128" s="17"/>
      <c r="D128" s="59"/>
      <c r="E128" s="54"/>
      <c r="F128" s="55"/>
      <c r="G128" s="54"/>
    </row>
    <row r="129" spans="1:8" ht="15">
      <c r="A129" s="29">
        <v>4</v>
      </c>
      <c r="B129" s="31" t="s">
        <v>389</v>
      </c>
      <c r="D129" s="57"/>
      <c r="H129" s="39"/>
    </row>
    <row r="130" spans="1:8" ht="15">
      <c r="A130" s="17"/>
      <c r="B130" s="53"/>
      <c r="D130" s="57"/>
      <c r="H130" s="39"/>
    </row>
    <row r="131" spans="1:8" ht="24">
      <c r="A131" s="51">
        <v>1</v>
      </c>
      <c r="B131" s="52" t="s">
        <v>458</v>
      </c>
      <c r="C131" s="19" t="s">
        <v>11</v>
      </c>
      <c r="D131" s="20">
        <v>1</v>
      </c>
      <c r="G131" s="21">
        <f>+D131*E131</f>
        <v>0</v>
      </c>
      <c r="H131" s="39"/>
    </row>
    <row r="132" spans="1:8" ht="15">
      <c r="A132" s="17"/>
      <c r="B132" s="53"/>
      <c r="H132" s="39"/>
    </row>
    <row r="133" spans="1:8" ht="15">
      <c r="A133" s="51">
        <v>2</v>
      </c>
      <c r="B133" s="52" t="s">
        <v>459</v>
      </c>
      <c r="C133" s="19" t="s">
        <v>11</v>
      </c>
      <c r="D133" s="20">
        <v>1</v>
      </c>
      <c r="G133" s="21">
        <f>+D133*E133</f>
        <v>0</v>
      </c>
      <c r="H133" s="39"/>
    </row>
    <row r="134" spans="1:8" ht="15">
      <c r="A134" s="17"/>
      <c r="B134" s="53"/>
      <c r="H134" s="39"/>
    </row>
    <row r="135" spans="1:8" ht="15">
      <c r="A135" s="51">
        <v>3</v>
      </c>
      <c r="B135" s="52" t="s">
        <v>460</v>
      </c>
      <c r="C135" s="19" t="s">
        <v>11</v>
      </c>
      <c r="D135" s="20">
        <v>1</v>
      </c>
      <c r="G135" s="21">
        <f>+D135*E135</f>
        <v>0</v>
      </c>
      <c r="H135" s="39"/>
    </row>
    <row r="136" spans="1:8" ht="15">
      <c r="A136" s="17"/>
      <c r="B136" s="53"/>
      <c r="H136" s="39"/>
    </row>
    <row r="137" spans="1:8" ht="15">
      <c r="A137" s="51">
        <v>4</v>
      </c>
      <c r="B137" s="52" t="s">
        <v>461</v>
      </c>
      <c r="C137" s="19" t="s">
        <v>11</v>
      </c>
      <c r="D137" s="20">
        <v>1</v>
      </c>
      <c r="G137" s="21">
        <f>+D137*E137</f>
        <v>0</v>
      </c>
      <c r="H137" s="39"/>
    </row>
    <row r="138" spans="1:8" ht="15">
      <c r="A138" s="17"/>
      <c r="B138" s="53"/>
      <c r="D138" s="57"/>
      <c r="H138" s="39"/>
    </row>
    <row r="139" spans="1:8" ht="15">
      <c r="A139" s="17"/>
      <c r="B139" s="105" t="s">
        <v>462</v>
      </c>
      <c r="C139" s="113"/>
      <c r="D139" s="114"/>
      <c r="E139" s="28"/>
      <c r="F139" s="115"/>
      <c r="G139" s="110">
        <f>SUM(G131:G137)</f>
        <v>0</v>
      </c>
      <c r="H139" s="39"/>
    </row>
    <row r="140" spans="1:8" ht="15">
      <c r="A140" s="17"/>
      <c r="B140" s="53"/>
      <c r="D140" s="57"/>
      <c r="H140" s="39"/>
    </row>
    <row r="141" spans="1:8" ht="15">
      <c r="A141" s="17"/>
      <c r="B141" s="53"/>
      <c r="D141" s="57"/>
      <c r="H141" s="39"/>
    </row>
    <row r="142" spans="1:8" ht="15">
      <c r="A142" s="27">
        <v>5</v>
      </c>
      <c r="B142" s="53" t="s">
        <v>390</v>
      </c>
      <c r="C142" s="17"/>
      <c r="D142" s="59"/>
      <c r="E142" s="54"/>
      <c r="F142" s="55"/>
      <c r="G142" s="54"/>
      <c r="H142" s="39"/>
    </row>
    <row r="143" spans="2:8" ht="15">
      <c r="B143" s="56"/>
      <c r="D143" s="57"/>
      <c r="H143" s="39"/>
    </row>
    <row r="144" spans="1:8" ht="72">
      <c r="A144" s="51">
        <v>1</v>
      </c>
      <c r="B144" s="61" t="s">
        <v>463</v>
      </c>
      <c r="C144" s="19" t="s">
        <v>11</v>
      </c>
      <c r="D144" s="20">
        <v>1</v>
      </c>
      <c r="G144" s="21">
        <f>+D144*E144</f>
        <v>0</v>
      </c>
      <c r="H144" s="62"/>
    </row>
    <row r="145" spans="1:8" ht="15">
      <c r="A145" s="51"/>
      <c r="B145" s="61"/>
      <c r="H145" s="62"/>
    </row>
    <row r="146" spans="1:8" ht="15">
      <c r="A146" s="51">
        <v>2</v>
      </c>
      <c r="B146" s="63" t="s">
        <v>464</v>
      </c>
      <c r="H146" s="62"/>
    </row>
    <row r="147" spans="1:8" ht="15">
      <c r="A147" s="51"/>
      <c r="B147" s="64"/>
      <c r="H147" s="62"/>
    </row>
    <row r="148" spans="1:8" ht="15">
      <c r="A148" s="51"/>
      <c r="B148" s="61" t="s">
        <v>465</v>
      </c>
      <c r="C148" s="19" t="s">
        <v>4</v>
      </c>
      <c r="D148" s="20">
        <v>1</v>
      </c>
      <c r="G148" s="21">
        <f>+D148*E148</f>
        <v>0</v>
      </c>
      <c r="H148" s="62"/>
    </row>
    <row r="149" spans="1:8" ht="15">
      <c r="A149" s="51"/>
      <c r="B149" s="64"/>
      <c r="H149" s="62"/>
    </row>
    <row r="150" spans="1:8" ht="24">
      <c r="A150" s="51"/>
      <c r="B150" s="61" t="s">
        <v>466</v>
      </c>
      <c r="C150" s="19" t="s">
        <v>4</v>
      </c>
      <c r="D150" s="20">
        <v>1</v>
      </c>
      <c r="G150" s="21">
        <f>+D150*E150</f>
        <v>0</v>
      </c>
      <c r="H150" s="62"/>
    </row>
    <row r="151" spans="1:8" ht="15">
      <c r="A151" s="51"/>
      <c r="B151" s="64"/>
      <c r="H151" s="62"/>
    </row>
    <row r="152" spans="1:8" ht="24">
      <c r="A152" s="51"/>
      <c r="B152" s="61" t="s">
        <v>467</v>
      </c>
      <c r="C152" s="19" t="s">
        <v>4</v>
      </c>
      <c r="D152" s="20">
        <v>3</v>
      </c>
      <c r="G152" s="21">
        <f>+D152*E152</f>
        <v>0</v>
      </c>
      <c r="H152" s="62"/>
    </row>
    <row r="153" spans="1:8" ht="15">
      <c r="A153" s="51"/>
      <c r="B153" s="61"/>
      <c r="H153" s="62"/>
    </row>
    <row r="154" spans="1:8" ht="24">
      <c r="A154" s="51"/>
      <c r="B154" s="61" t="s">
        <v>468</v>
      </c>
      <c r="C154" s="19" t="s">
        <v>4</v>
      </c>
      <c r="D154" s="20">
        <v>1</v>
      </c>
      <c r="G154" s="21">
        <f>+D154*E154</f>
        <v>0</v>
      </c>
      <c r="H154" s="62"/>
    </row>
    <row r="155" spans="1:8" ht="15">
      <c r="A155" s="51"/>
      <c r="B155" s="64"/>
      <c r="H155" s="62"/>
    </row>
    <row r="156" spans="1:8" ht="15">
      <c r="A156" s="51"/>
      <c r="B156" s="61" t="s">
        <v>469</v>
      </c>
      <c r="C156" s="19" t="s">
        <v>4</v>
      </c>
      <c r="D156" s="20">
        <v>6</v>
      </c>
      <c r="G156" s="21">
        <f>+D156*E156</f>
        <v>0</v>
      </c>
      <c r="H156" s="62"/>
    </row>
    <row r="157" spans="1:8" ht="15">
      <c r="A157" s="51"/>
      <c r="B157" s="64"/>
      <c r="H157" s="62"/>
    </row>
    <row r="158" spans="1:8" ht="15">
      <c r="A158" s="51"/>
      <c r="B158" s="61" t="s">
        <v>470</v>
      </c>
      <c r="C158" s="19" t="s">
        <v>4</v>
      </c>
      <c r="D158" s="20">
        <v>1</v>
      </c>
      <c r="G158" s="21">
        <f>+D158*E158</f>
        <v>0</v>
      </c>
      <c r="H158" s="62"/>
    </row>
    <row r="159" spans="1:8" ht="15">
      <c r="A159" s="51"/>
      <c r="B159" s="64"/>
      <c r="H159" s="62"/>
    </row>
    <row r="160" spans="1:8" ht="15">
      <c r="A160" s="51"/>
      <c r="B160" s="61" t="s">
        <v>471</v>
      </c>
      <c r="C160" s="19" t="s">
        <v>4</v>
      </c>
      <c r="D160" s="20">
        <v>30</v>
      </c>
      <c r="G160" s="21">
        <f>+D160*E160</f>
        <v>0</v>
      </c>
      <c r="H160" s="62"/>
    </row>
    <row r="161" spans="1:8" ht="15">
      <c r="A161" s="51"/>
      <c r="B161" s="64"/>
      <c r="H161" s="62"/>
    </row>
    <row r="162" spans="1:8" ht="24">
      <c r="A162" s="51"/>
      <c r="B162" s="61" t="s">
        <v>472</v>
      </c>
      <c r="C162" s="19" t="s">
        <v>4</v>
      </c>
      <c r="D162" s="20">
        <v>1</v>
      </c>
      <c r="G162" s="21">
        <f>+D162*E162</f>
        <v>0</v>
      </c>
      <c r="H162" s="62"/>
    </row>
    <row r="163" spans="1:8" ht="15">
      <c r="A163" s="51"/>
      <c r="B163" s="64"/>
      <c r="H163" s="62"/>
    </row>
    <row r="164" spans="1:8" ht="15">
      <c r="A164" s="51"/>
      <c r="B164" s="65" t="s">
        <v>473</v>
      </c>
      <c r="C164" s="19" t="s">
        <v>4</v>
      </c>
      <c r="D164" s="20">
        <v>1</v>
      </c>
      <c r="G164" s="21">
        <f>+D164*E164</f>
        <v>0</v>
      </c>
      <c r="H164" s="62"/>
    </row>
    <row r="165" spans="1:8" ht="15">
      <c r="A165" s="51"/>
      <c r="B165" s="64"/>
      <c r="H165" s="62"/>
    </row>
    <row r="166" spans="1:8" ht="15">
      <c r="A166" s="51"/>
      <c r="B166" s="65" t="s">
        <v>474</v>
      </c>
      <c r="C166" s="19" t="s">
        <v>4</v>
      </c>
      <c r="D166" s="20">
        <v>1</v>
      </c>
      <c r="G166" s="21">
        <f>+D166*E166</f>
        <v>0</v>
      </c>
      <c r="H166" s="62"/>
    </row>
    <row r="167" spans="1:8" ht="15">
      <c r="A167" s="51"/>
      <c r="B167" s="61"/>
      <c r="H167" s="62"/>
    </row>
    <row r="168" spans="1:8" ht="15">
      <c r="A168" s="51"/>
      <c r="B168" s="65" t="s">
        <v>475</v>
      </c>
      <c r="C168" s="19" t="s">
        <v>4</v>
      </c>
      <c r="D168" s="20">
        <v>3</v>
      </c>
      <c r="G168" s="21">
        <f>+D168*E168</f>
        <v>0</v>
      </c>
      <c r="H168" s="62"/>
    </row>
    <row r="169" spans="1:8" ht="15">
      <c r="A169" s="51"/>
      <c r="B169" s="61"/>
      <c r="H169" s="62"/>
    </row>
    <row r="170" spans="1:8" ht="15">
      <c r="A170" s="51"/>
      <c r="B170" s="65" t="s">
        <v>476</v>
      </c>
      <c r="C170" s="19" t="s">
        <v>4</v>
      </c>
      <c r="D170" s="20">
        <v>3</v>
      </c>
      <c r="G170" s="21">
        <f>+D170*E170</f>
        <v>0</v>
      </c>
      <c r="H170" s="62"/>
    </row>
    <row r="171" spans="1:8" ht="15">
      <c r="A171" s="51"/>
      <c r="B171" s="65"/>
      <c r="H171" s="62"/>
    </row>
    <row r="172" spans="1:8" ht="15">
      <c r="A172" s="51"/>
      <c r="B172" s="65" t="s">
        <v>477</v>
      </c>
      <c r="C172" s="19" t="s">
        <v>4</v>
      </c>
      <c r="D172" s="20">
        <v>40</v>
      </c>
      <c r="G172" s="21">
        <f>+D172*E172</f>
        <v>0</v>
      </c>
      <c r="H172" s="62"/>
    </row>
    <row r="173" spans="1:8" ht="15">
      <c r="A173" s="51"/>
      <c r="B173" s="61"/>
      <c r="H173" s="62"/>
    </row>
    <row r="174" spans="1:8" ht="15">
      <c r="A174" s="51"/>
      <c r="B174" s="65" t="s">
        <v>478</v>
      </c>
      <c r="C174" s="19" t="s">
        <v>11</v>
      </c>
      <c r="D174" s="20">
        <v>40</v>
      </c>
      <c r="G174" s="21">
        <f>+D174*E174</f>
        <v>0</v>
      </c>
      <c r="H174" s="62"/>
    </row>
    <row r="175" spans="1:8" ht="15">
      <c r="A175" s="51"/>
      <c r="B175" s="61"/>
      <c r="H175" s="62"/>
    </row>
    <row r="176" spans="1:8" ht="36">
      <c r="A176" s="51"/>
      <c r="B176" s="61" t="s">
        <v>479</v>
      </c>
      <c r="C176" s="19" t="s">
        <v>11</v>
      </c>
      <c r="D176" s="20">
        <v>1</v>
      </c>
      <c r="G176" s="21">
        <f>+D176*E176</f>
        <v>0</v>
      </c>
      <c r="H176" s="62"/>
    </row>
    <row r="177" spans="1:8" ht="15">
      <c r="A177" s="51"/>
      <c r="B177" s="61"/>
      <c r="H177" s="62"/>
    </row>
    <row r="178" spans="1:8" ht="15">
      <c r="A178" s="17"/>
      <c r="B178" s="105" t="s">
        <v>480</v>
      </c>
      <c r="C178" s="106"/>
      <c r="D178" s="112"/>
      <c r="E178" s="108"/>
      <c r="F178" s="109"/>
      <c r="G178" s="110">
        <f>SUM(G147:G176)</f>
        <v>0</v>
      </c>
      <c r="H178" s="39"/>
    </row>
    <row r="179" spans="1:8" ht="15">
      <c r="A179" s="17"/>
      <c r="B179" s="53"/>
      <c r="D179" s="57"/>
      <c r="H179" s="39"/>
    </row>
    <row r="180" spans="1:8" ht="15">
      <c r="A180" s="17"/>
      <c r="B180" s="53"/>
      <c r="D180" s="57"/>
      <c r="H180" s="39"/>
    </row>
    <row r="181" spans="1:8" ht="15">
      <c r="A181" s="51">
        <v>3</v>
      </c>
      <c r="B181" s="63" t="s">
        <v>481</v>
      </c>
      <c r="H181" s="62"/>
    </row>
    <row r="182" spans="1:8" ht="15">
      <c r="A182" s="51"/>
      <c r="B182" s="64"/>
      <c r="H182" s="62"/>
    </row>
    <row r="183" spans="1:8" ht="15">
      <c r="A183" s="51"/>
      <c r="B183" s="61" t="s">
        <v>482</v>
      </c>
      <c r="C183" s="19" t="s">
        <v>4</v>
      </c>
      <c r="D183" s="20">
        <v>1</v>
      </c>
      <c r="G183" s="21">
        <f>+D183*E183</f>
        <v>0</v>
      </c>
      <c r="H183" s="62"/>
    </row>
    <row r="184" spans="1:8" ht="15">
      <c r="A184" s="51"/>
      <c r="B184" s="64"/>
      <c r="H184" s="62"/>
    </row>
    <row r="185" spans="1:8" ht="24">
      <c r="A185" s="51"/>
      <c r="B185" s="61" t="s">
        <v>466</v>
      </c>
      <c r="C185" s="19" t="s">
        <v>4</v>
      </c>
      <c r="D185" s="20">
        <v>1</v>
      </c>
      <c r="G185" s="21">
        <f>+D185*E185</f>
        <v>0</v>
      </c>
      <c r="H185" s="62"/>
    </row>
    <row r="186" spans="1:8" ht="15">
      <c r="A186" s="51"/>
      <c r="B186" s="64"/>
      <c r="H186" s="62"/>
    </row>
    <row r="187" spans="1:8" ht="24">
      <c r="A187" s="51"/>
      <c r="B187" s="61" t="s">
        <v>467</v>
      </c>
      <c r="C187" s="19" t="s">
        <v>4</v>
      </c>
      <c r="D187" s="20">
        <v>3</v>
      </c>
      <c r="G187" s="21">
        <f>+D187*E187</f>
        <v>0</v>
      </c>
      <c r="H187" s="62"/>
    </row>
    <row r="188" spans="1:8" ht="15">
      <c r="A188" s="51"/>
      <c r="B188" s="61"/>
      <c r="H188" s="62"/>
    </row>
    <row r="189" spans="1:8" ht="24">
      <c r="A189" s="51"/>
      <c r="B189" s="61" t="s">
        <v>468</v>
      </c>
      <c r="C189" s="19" t="s">
        <v>4</v>
      </c>
      <c r="D189" s="20">
        <v>1</v>
      </c>
      <c r="G189" s="21">
        <f>+D189*E189</f>
        <v>0</v>
      </c>
      <c r="H189" s="62"/>
    </row>
    <row r="190" spans="1:8" ht="15">
      <c r="A190" s="51"/>
      <c r="B190" s="64"/>
      <c r="H190" s="62"/>
    </row>
    <row r="191" spans="1:8" ht="15">
      <c r="A191" s="51"/>
      <c r="B191" s="61" t="s">
        <v>471</v>
      </c>
      <c r="C191" s="19" t="s">
        <v>4</v>
      </c>
      <c r="D191" s="20">
        <v>6</v>
      </c>
      <c r="G191" s="21">
        <f>+D191*E191</f>
        <v>0</v>
      </c>
      <c r="H191" s="62"/>
    </row>
    <row r="192" spans="1:8" ht="15">
      <c r="A192" s="17"/>
      <c r="B192" s="53"/>
      <c r="D192" s="57"/>
      <c r="H192" s="39"/>
    </row>
    <row r="193" spans="1:8" ht="15">
      <c r="A193" s="51"/>
      <c r="B193" s="65" t="s">
        <v>473</v>
      </c>
      <c r="C193" s="19" t="s">
        <v>4</v>
      </c>
      <c r="D193" s="20">
        <v>1</v>
      </c>
      <c r="G193" s="21">
        <f>+D193*E193</f>
        <v>0</v>
      </c>
      <c r="H193" s="62"/>
    </row>
    <row r="194" spans="1:8" ht="15">
      <c r="A194" s="51"/>
      <c r="B194" s="64"/>
      <c r="H194" s="62"/>
    </row>
    <row r="195" spans="1:8" ht="15">
      <c r="A195" s="51"/>
      <c r="B195" s="65" t="s">
        <v>474</v>
      </c>
      <c r="C195" s="19" t="s">
        <v>4</v>
      </c>
      <c r="D195" s="20">
        <v>1</v>
      </c>
      <c r="G195" s="21">
        <f>+D195*E195</f>
        <v>0</v>
      </c>
      <c r="H195" s="62"/>
    </row>
    <row r="196" spans="1:8" ht="15">
      <c r="A196" s="51"/>
      <c r="B196" s="61"/>
      <c r="H196" s="62"/>
    </row>
    <row r="197" spans="1:8" ht="15">
      <c r="A197" s="51"/>
      <c r="B197" s="65" t="s">
        <v>476</v>
      </c>
      <c r="C197" s="19" t="s">
        <v>4</v>
      </c>
      <c r="D197" s="20">
        <v>3</v>
      </c>
      <c r="G197" s="21">
        <f>+D197*E197</f>
        <v>0</v>
      </c>
      <c r="H197" s="62"/>
    </row>
    <row r="198" spans="1:8" ht="15">
      <c r="A198" s="51"/>
      <c r="B198" s="65"/>
      <c r="H198" s="62"/>
    </row>
    <row r="199" spans="1:8" ht="15">
      <c r="A199" s="51"/>
      <c r="B199" s="65" t="s">
        <v>477</v>
      </c>
      <c r="C199" s="19" t="s">
        <v>4</v>
      </c>
      <c r="D199" s="20">
        <v>6</v>
      </c>
      <c r="G199" s="21">
        <f>+D199*E199</f>
        <v>0</v>
      </c>
      <c r="H199" s="62"/>
    </row>
    <row r="200" spans="1:8" ht="15">
      <c r="A200" s="51"/>
      <c r="B200" s="61"/>
      <c r="H200" s="62"/>
    </row>
    <row r="201" spans="1:8" ht="15">
      <c r="A201" s="51"/>
      <c r="B201" s="65" t="s">
        <v>478</v>
      </c>
      <c r="C201" s="19" t="s">
        <v>11</v>
      </c>
      <c r="D201" s="20">
        <v>8</v>
      </c>
      <c r="G201" s="21">
        <f>+D201*E201</f>
        <v>0</v>
      </c>
      <c r="H201" s="62"/>
    </row>
    <row r="202" spans="1:8" ht="15">
      <c r="A202" s="51"/>
      <c r="B202" s="61"/>
      <c r="H202" s="62"/>
    </row>
    <row r="203" spans="1:8" ht="36">
      <c r="A203" s="51"/>
      <c r="B203" s="61" t="s">
        <v>479</v>
      </c>
      <c r="C203" s="19" t="s">
        <v>11</v>
      </c>
      <c r="D203" s="20">
        <v>1</v>
      </c>
      <c r="G203" s="21">
        <f>+D203*E203</f>
        <v>0</v>
      </c>
      <c r="H203" s="62"/>
    </row>
    <row r="204" spans="1:8" ht="15">
      <c r="A204" s="51"/>
      <c r="B204" s="61"/>
      <c r="H204" s="62"/>
    </row>
    <row r="205" spans="1:8" ht="15">
      <c r="A205" s="17"/>
      <c r="B205" s="105" t="s">
        <v>483</v>
      </c>
      <c r="C205" s="106"/>
      <c r="D205" s="112"/>
      <c r="E205" s="108"/>
      <c r="F205" s="109"/>
      <c r="G205" s="110">
        <f>SUM(G181:G203)</f>
        <v>0</v>
      </c>
      <c r="H205" s="39"/>
    </row>
    <row r="206" spans="1:8" ht="15">
      <c r="A206" s="17"/>
      <c r="B206" s="53"/>
      <c r="D206" s="57"/>
      <c r="H206" s="39"/>
    </row>
    <row r="208" spans="1:8" ht="15">
      <c r="A208" s="3">
        <v>4</v>
      </c>
      <c r="B208" s="66" t="s">
        <v>484</v>
      </c>
      <c r="C208" s="67"/>
      <c r="D208" s="68"/>
      <c r="E208" s="68"/>
      <c r="F208" s="68"/>
      <c r="G208" s="68"/>
      <c r="H208" s="4"/>
    </row>
    <row r="209" spans="1:8" ht="18.75">
      <c r="A209" s="5"/>
      <c r="B209" s="69"/>
      <c r="C209" s="70"/>
      <c r="D209" s="71"/>
      <c r="F209" s="21"/>
      <c r="H209" s="6"/>
    </row>
    <row r="210" spans="1:8" ht="15">
      <c r="A210" s="7"/>
      <c r="B210" s="69" t="s">
        <v>485</v>
      </c>
      <c r="C210" s="70" t="s">
        <v>4</v>
      </c>
      <c r="D210" s="71">
        <v>1</v>
      </c>
      <c r="F210" s="21"/>
      <c r="G210" s="21">
        <f>+D210*E210</f>
        <v>0</v>
      </c>
      <c r="H210" s="6"/>
    </row>
    <row r="211" spans="1:8" ht="15">
      <c r="A211" s="7"/>
      <c r="B211" s="72"/>
      <c r="C211" s="70"/>
      <c r="D211" s="71"/>
      <c r="F211" s="21"/>
      <c r="H211" s="6"/>
    </row>
    <row r="212" spans="1:8" ht="24">
      <c r="A212" s="7"/>
      <c r="B212" s="69" t="s">
        <v>466</v>
      </c>
      <c r="C212" s="70" t="s">
        <v>4</v>
      </c>
      <c r="D212" s="71">
        <v>1</v>
      </c>
      <c r="F212" s="21"/>
      <c r="G212" s="21">
        <f>+D212*E212</f>
        <v>0</v>
      </c>
      <c r="H212" s="6"/>
    </row>
    <row r="213" spans="1:8" ht="15">
      <c r="A213" s="7"/>
      <c r="B213" s="72"/>
      <c r="C213" s="70"/>
      <c r="D213" s="71"/>
      <c r="F213" s="21"/>
      <c r="H213" s="6"/>
    </row>
    <row r="214" spans="1:8" ht="24">
      <c r="A214" s="7"/>
      <c r="B214" s="69" t="s">
        <v>467</v>
      </c>
      <c r="C214" s="70" t="s">
        <v>4</v>
      </c>
      <c r="D214" s="71">
        <v>4</v>
      </c>
      <c r="F214" s="21"/>
      <c r="G214" s="21">
        <f>+D214*E214</f>
        <v>0</v>
      </c>
      <c r="H214" s="6"/>
    </row>
    <row r="215" spans="1:8" ht="15">
      <c r="A215" s="7"/>
      <c r="B215" s="69"/>
      <c r="C215" s="70"/>
      <c r="D215" s="71"/>
      <c r="F215" s="21"/>
      <c r="H215" s="6"/>
    </row>
    <row r="216" spans="1:8" ht="24">
      <c r="A216" s="51"/>
      <c r="B216" s="61" t="s">
        <v>468</v>
      </c>
      <c r="C216" s="19" t="s">
        <v>4</v>
      </c>
      <c r="D216" s="20">
        <v>1</v>
      </c>
      <c r="G216" s="21">
        <f>+D216*E216</f>
        <v>0</v>
      </c>
      <c r="H216" s="62"/>
    </row>
    <row r="217" spans="1:8" ht="15">
      <c r="A217" s="7"/>
      <c r="B217" s="72"/>
      <c r="C217" s="70"/>
      <c r="D217" s="71"/>
      <c r="F217" s="21"/>
      <c r="H217" s="6"/>
    </row>
    <row r="218" spans="1:8" ht="15">
      <c r="A218" s="7"/>
      <c r="B218" s="69" t="s">
        <v>486</v>
      </c>
      <c r="C218" s="70" t="s">
        <v>4</v>
      </c>
      <c r="D218" s="71">
        <v>2</v>
      </c>
      <c r="F218" s="21"/>
      <c r="G218" s="21">
        <f>+D218*E218</f>
        <v>0</v>
      </c>
      <c r="H218" s="6"/>
    </row>
    <row r="219" spans="1:8" ht="15">
      <c r="A219" s="7"/>
      <c r="B219" s="72"/>
      <c r="C219" s="70"/>
      <c r="D219" s="71"/>
      <c r="F219" s="21"/>
      <c r="H219" s="6"/>
    </row>
    <row r="220" spans="1:8" ht="15">
      <c r="A220" s="7"/>
      <c r="B220" s="69" t="s">
        <v>469</v>
      </c>
      <c r="C220" s="70" t="s">
        <v>4</v>
      </c>
      <c r="D220" s="71">
        <v>1</v>
      </c>
      <c r="F220" s="21"/>
      <c r="G220" s="21">
        <f>+D220*E220</f>
        <v>0</v>
      </c>
      <c r="H220" s="6"/>
    </row>
    <row r="221" spans="1:8" ht="15">
      <c r="A221" s="7"/>
      <c r="B221" s="72"/>
      <c r="C221" s="70"/>
      <c r="D221" s="71"/>
      <c r="F221" s="21"/>
      <c r="H221" s="6"/>
    </row>
    <row r="222" spans="1:8" ht="15">
      <c r="A222" s="7"/>
      <c r="B222" s="69" t="s">
        <v>487</v>
      </c>
      <c r="C222" s="70" t="s">
        <v>4</v>
      </c>
      <c r="D222" s="71">
        <v>1</v>
      </c>
      <c r="F222" s="21"/>
      <c r="G222" s="21">
        <f>+D222*E222</f>
        <v>0</v>
      </c>
      <c r="H222" s="6"/>
    </row>
    <row r="223" spans="1:8" ht="15">
      <c r="A223" s="7"/>
      <c r="B223" s="72"/>
      <c r="C223" s="70"/>
      <c r="D223" s="71"/>
      <c r="F223" s="21"/>
      <c r="H223" s="6"/>
    </row>
    <row r="224" spans="1:8" ht="24">
      <c r="A224" s="7"/>
      <c r="B224" s="69" t="s">
        <v>488</v>
      </c>
      <c r="C224" s="70" t="s">
        <v>4</v>
      </c>
      <c r="D224" s="71">
        <v>1</v>
      </c>
      <c r="F224" s="21"/>
      <c r="G224" s="21">
        <f>+D224*E224</f>
        <v>0</v>
      </c>
      <c r="H224" s="6"/>
    </row>
    <row r="225" spans="1:8" ht="15">
      <c r="A225" s="7"/>
      <c r="B225" s="72"/>
      <c r="C225" s="70"/>
      <c r="D225" s="71"/>
      <c r="F225" s="21"/>
      <c r="H225" s="6"/>
    </row>
    <row r="226" spans="1:8" ht="24">
      <c r="A226" s="7"/>
      <c r="B226" s="69" t="s">
        <v>489</v>
      </c>
      <c r="C226" s="70" t="s">
        <v>4</v>
      </c>
      <c r="D226" s="71">
        <v>1</v>
      </c>
      <c r="F226" s="21"/>
      <c r="G226" s="21">
        <f>+D226*E226</f>
        <v>0</v>
      </c>
      <c r="H226" s="6"/>
    </row>
    <row r="227" spans="1:8" ht="15">
      <c r="A227" s="7"/>
      <c r="B227" s="72"/>
      <c r="C227" s="70"/>
      <c r="D227" s="71"/>
      <c r="F227" s="21"/>
      <c r="H227" s="6"/>
    </row>
    <row r="228" spans="1:8" ht="24">
      <c r="A228" s="7"/>
      <c r="B228" s="72" t="s">
        <v>490</v>
      </c>
      <c r="C228" s="70" t="s">
        <v>4</v>
      </c>
      <c r="D228" s="71">
        <v>1</v>
      </c>
      <c r="F228" s="21"/>
      <c r="G228" s="21">
        <f>+D228*E228</f>
        <v>0</v>
      </c>
      <c r="H228" s="6"/>
    </row>
    <row r="229" spans="1:8" ht="15">
      <c r="A229" s="7"/>
      <c r="B229" s="72"/>
      <c r="C229" s="70"/>
      <c r="D229" s="71"/>
      <c r="F229" s="21"/>
      <c r="H229" s="6"/>
    </row>
    <row r="230" spans="1:8" ht="15">
      <c r="A230" s="7"/>
      <c r="B230" s="69" t="s">
        <v>469</v>
      </c>
      <c r="C230" s="70" t="s">
        <v>4</v>
      </c>
      <c r="D230" s="71">
        <v>1</v>
      </c>
      <c r="F230" s="21"/>
      <c r="G230" s="21">
        <f>+D230*E230</f>
        <v>0</v>
      </c>
      <c r="H230" s="6">
        <v>2</v>
      </c>
    </row>
    <row r="231" spans="1:8" ht="15">
      <c r="A231" s="7"/>
      <c r="B231" s="69"/>
      <c r="C231" s="70"/>
      <c r="D231" s="71"/>
      <c r="F231" s="21"/>
      <c r="H231" s="6"/>
    </row>
    <row r="232" spans="1:8" ht="24">
      <c r="A232" s="7"/>
      <c r="B232" s="69" t="s">
        <v>491</v>
      </c>
      <c r="C232" s="70" t="s">
        <v>4</v>
      </c>
      <c r="D232" s="71">
        <v>1</v>
      </c>
      <c r="F232" s="21"/>
      <c r="G232" s="21">
        <f>+D232*E232</f>
        <v>0</v>
      </c>
      <c r="H232" s="6"/>
    </row>
    <row r="233" spans="1:8" ht="15">
      <c r="A233" s="7"/>
      <c r="B233" s="69"/>
      <c r="C233" s="70"/>
      <c r="D233" s="71"/>
      <c r="F233" s="21"/>
      <c r="H233" s="6"/>
    </row>
    <row r="234" spans="1:8" ht="15">
      <c r="A234" s="7"/>
      <c r="B234" s="69" t="s">
        <v>492</v>
      </c>
      <c r="C234" s="70" t="s">
        <v>4</v>
      </c>
      <c r="D234" s="71">
        <v>2</v>
      </c>
      <c r="F234" s="21"/>
      <c r="G234" s="21">
        <f>+D234*E234</f>
        <v>0</v>
      </c>
      <c r="H234" s="6"/>
    </row>
    <row r="235" spans="1:8" ht="15">
      <c r="A235" s="7"/>
      <c r="B235" s="69"/>
      <c r="C235" s="70"/>
      <c r="D235" s="71"/>
      <c r="F235" s="21"/>
      <c r="H235" s="6"/>
    </row>
    <row r="236" spans="1:8" ht="15">
      <c r="A236" s="7"/>
      <c r="B236" s="69" t="s">
        <v>469</v>
      </c>
      <c r="C236" s="70" t="s">
        <v>4</v>
      </c>
      <c r="D236" s="71">
        <v>1</v>
      </c>
      <c r="F236" s="21"/>
      <c r="G236" s="21">
        <f>+D236*E236</f>
        <v>0</v>
      </c>
      <c r="H236" s="6">
        <v>3</v>
      </c>
    </row>
    <row r="237" spans="1:8" ht="15">
      <c r="A237" s="7"/>
      <c r="B237" s="69"/>
      <c r="C237" s="70"/>
      <c r="D237" s="71"/>
      <c r="F237" s="21"/>
      <c r="H237" s="6"/>
    </row>
    <row r="238" spans="1:8" ht="15">
      <c r="A238" s="7"/>
      <c r="B238" s="69" t="s">
        <v>493</v>
      </c>
      <c r="C238" s="70" t="s">
        <v>4</v>
      </c>
      <c r="D238" s="71">
        <v>1</v>
      </c>
      <c r="F238" s="21"/>
      <c r="G238" s="21">
        <f>+D238*E238</f>
        <v>0</v>
      </c>
      <c r="H238" s="6"/>
    </row>
    <row r="239" spans="1:8" ht="15">
      <c r="A239" s="7"/>
      <c r="B239" s="69"/>
      <c r="C239" s="70"/>
      <c r="D239" s="71"/>
      <c r="F239" s="21"/>
      <c r="H239" s="6"/>
    </row>
    <row r="240" spans="1:8" ht="24">
      <c r="A240" s="7"/>
      <c r="B240" s="69" t="s">
        <v>494</v>
      </c>
      <c r="C240" s="70" t="s">
        <v>4</v>
      </c>
      <c r="D240" s="71">
        <v>1</v>
      </c>
      <c r="F240" s="21"/>
      <c r="G240" s="21">
        <f>+D240*E240</f>
        <v>0</v>
      </c>
      <c r="H240" s="6"/>
    </row>
    <row r="241" spans="1:8" ht="15">
      <c r="A241" s="7"/>
      <c r="B241" s="69"/>
      <c r="C241" s="70"/>
      <c r="D241" s="71"/>
      <c r="F241" s="21"/>
      <c r="H241" s="6"/>
    </row>
    <row r="242" spans="1:8" ht="24">
      <c r="A242" s="7"/>
      <c r="B242" s="69" t="s">
        <v>495</v>
      </c>
      <c r="C242" s="70" t="s">
        <v>4</v>
      </c>
      <c r="D242" s="71">
        <v>4</v>
      </c>
      <c r="F242" s="21"/>
      <c r="G242" s="21">
        <f>+D242*E242</f>
        <v>0</v>
      </c>
      <c r="H242" s="6"/>
    </row>
    <row r="243" spans="1:8" ht="15">
      <c r="A243" s="7"/>
      <c r="B243" s="69"/>
      <c r="C243" s="70"/>
      <c r="D243" s="71"/>
      <c r="F243" s="21"/>
      <c r="H243" s="6"/>
    </row>
    <row r="244" spans="1:8" ht="24">
      <c r="A244" s="7"/>
      <c r="B244" s="69" t="s">
        <v>496</v>
      </c>
      <c r="C244" s="70" t="s">
        <v>4</v>
      </c>
      <c r="D244" s="71">
        <v>1</v>
      </c>
      <c r="F244" s="21"/>
      <c r="G244" s="21">
        <f>+D244*E244</f>
        <v>0</v>
      </c>
      <c r="H244" s="6"/>
    </row>
    <row r="245" spans="1:8" ht="15">
      <c r="A245" s="7"/>
      <c r="B245" s="72"/>
      <c r="C245" s="70"/>
      <c r="D245" s="73"/>
      <c r="E245" s="103"/>
      <c r="F245" s="103"/>
      <c r="G245" s="103"/>
      <c r="H245" s="6"/>
    </row>
    <row r="246" spans="1:8" ht="15">
      <c r="A246" s="7"/>
      <c r="B246" s="69" t="s">
        <v>492</v>
      </c>
      <c r="C246" s="70" t="s">
        <v>4</v>
      </c>
      <c r="D246" s="71">
        <v>1</v>
      </c>
      <c r="F246" s="21"/>
      <c r="G246" s="21">
        <f>+D246*E246</f>
        <v>0</v>
      </c>
      <c r="H246" s="6">
        <v>4</v>
      </c>
    </row>
    <row r="247" spans="1:8" ht="15">
      <c r="A247" s="7"/>
      <c r="B247" s="72"/>
      <c r="C247" s="70"/>
      <c r="D247" s="73"/>
      <c r="E247" s="103"/>
      <c r="F247" s="103"/>
      <c r="G247" s="103"/>
      <c r="H247" s="6"/>
    </row>
    <row r="248" spans="1:8" ht="15">
      <c r="A248" s="7"/>
      <c r="B248" s="69" t="s">
        <v>497</v>
      </c>
      <c r="C248" s="70" t="s">
        <v>4</v>
      </c>
      <c r="D248" s="71">
        <v>1</v>
      </c>
      <c r="F248" s="21"/>
      <c r="G248" s="21">
        <f>+D248*E248</f>
        <v>0</v>
      </c>
      <c r="H248" s="6"/>
    </row>
    <row r="249" spans="1:8" ht="15">
      <c r="A249" s="7"/>
      <c r="B249" s="72"/>
      <c r="C249" s="70"/>
      <c r="D249" s="73"/>
      <c r="E249" s="103"/>
      <c r="F249" s="103"/>
      <c r="G249" s="103"/>
      <c r="H249" s="6"/>
    </row>
    <row r="250" spans="1:8" ht="15">
      <c r="A250" s="7"/>
      <c r="B250" s="69" t="s">
        <v>469</v>
      </c>
      <c r="C250" s="70" t="s">
        <v>4</v>
      </c>
      <c r="D250" s="71">
        <v>1</v>
      </c>
      <c r="F250" s="21"/>
      <c r="G250" s="21">
        <f>+D250*E250</f>
        <v>0</v>
      </c>
      <c r="H250" s="6"/>
    </row>
    <row r="251" spans="1:8" ht="15">
      <c r="A251" s="7"/>
      <c r="B251" s="72"/>
      <c r="C251" s="70"/>
      <c r="D251" s="73"/>
      <c r="E251" s="103"/>
      <c r="F251" s="103"/>
      <c r="G251" s="103"/>
      <c r="H251" s="6"/>
    </row>
    <row r="252" spans="1:8" ht="15">
      <c r="A252" s="7"/>
      <c r="B252" s="69" t="s">
        <v>498</v>
      </c>
      <c r="C252" s="70" t="s">
        <v>4</v>
      </c>
      <c r="D252" s="71">
        <v>4</v>
      </c>
      <c r="F252" s="21"/>
      <c r="G252" s="21">
        <f>+D252*E252</f>
        <v>0</v>
      </c>
      <c r="H252" s="6"/>
    </row>
    <row r="253" spans="1:8" ht="15">
      <c r="A253" s="7"/>
      <c r="B253" s="72"/>
      <c r="C253" s="70"/>
      <c r="D253" s="71"/>
      <c r="E253" s="103"/>
      <c r="F253" s="103"/>
      <c r="G253" s="103"/>
      <c r="H253" s="6"/>
    </row>
    <row r="254" spans="1:8" ht="24">
      <c r="A254" s="7"/>
      <c r="B254" s="69" t="s">
        <v>499</v>
      </c>
      <c r="C254" s="70" t="s">
        <v>4</v>
      </c>
      <c r="D254" s="71">
        <v>1</v>
      </c>
      <c r="F254" s="21"/>
      <c r="G254" s="21">
        <f>+D254*E254</f>
        <v>0</v>
      </c>
      <c r="H254" s="6"/>
    </row>
    <row r="255" spans="1:8" ht="15">
      <c r="A255" s="7"/>
      <c r="B255" s="72"/>
      <c r="C255" s="70"/>
      <c r="D255" s="71"/>
      <c r="E255" s="103"/>
      <c r="F255" s="103"/>
      <c r="G255" s="103"/>
      <c r="H255" s="6"/>
    </row>
    <row r="256" spans="1:8" ht="15">
      <c r="A256" s="7"/>
      <c r="B256" s="69" t="s">
        <v>500</v>
      </c>
      <c r="C256" s="70" t="s">
        <v>4</v>
      </c>
      <c r="D256" s="71">
        <v>1</v>
      </c>
      <c r="F256" s="21"/>
      <c r="G256" s="21">
        <f>+D256*E256</f>
        <v>0</v>
      </c>
      <c r="H256" s="6">
        <v>5</v>
      </c>
    </row>
    <row r="257" spans="1:8" ht="15">
      <c r="A257" s="7"/>
      <c r="B257" s="72"/>
      <c r="C257" s="70"/>
      <c r="D257" s="71"/>
      <c r="E257" s="103"/>
      <c r="F257" s="103"/>
      <c r="G257" s="103"/>
      <c r="H257" s="6"/>
    </row>
    <row r="258" spans="1:8" ht="15">
      <c r="A258" s="7"/>
      <c r="B258" s="69" t="s">
        <v>501</v>
      </c>
      <c r="C258" s="70" t="s">
        <v>4</v>
      </c>
      <c r="D258" s="71">
        <v>1</v>
      </c>
      <c r="F258" s="21"/>
      <c r="G258" s="21">
        <f>+D258*E258</f>
        <v>0</v>
      </c>
      <c r="H258" s="6"/>
    </row>
    <row r="259" spans="1:8" ht="15">
      <c r="A259" s="7"/>
      <c r="B259" s="72"/>
      <c r="C259" s="70"/>
      <c r="D259" s="73"/>
      <c r="E259" s="103"/>
      <c r="F259" s="103"/>
      <c r="G259" s="103"/>
      <c r="H259" s="6"/>
    </row>
    <row r="260" spans="1:8" ht="15">
      <c r="A260" s="7"/>
      <c r="B260" s="74" t="s">
        <v>502</v>
      </c>
      <c r="C260" s="75" t="s">
        <v>4</v>
      </c>
      <c r="D260" s="71">
        <v>1</v>
      </c>
      <c r="F260" s="21"/>
      <c r="G260" s="21">
        <f>+D260*E260</f>
        <v>0</v>
      </c>
      <c r="H260" s="6">
        <v>6</v>
      </c>
    </row>
    <row r="261" spans="1:8" ht="15">
      <c r="A261" s="7"/>
      <c r="B261" s="74"/>
      <c r="C261" s="75"/>
      <c r="D261" s="71"/>
      <c r="F261" s="21"/>
      <c r="H261" s="6"/>
    </row>
    <row r="262" spans="1:8" ht="24">
      <c r="A262" s="7"/>
      <c r="B262" s="69" t="s">
        <v>496</v>
      </c>
      <c r="C262" s="70" t="s">
        <v>4</v>
      </c>
      <c r="D262" s="71">
        <v>2</v>
      </c>
      <c r="F262" s="21"/>
      <c r="G262" s="21">
        <f>+D262*E262</f>
        <v>0</v>
      </c>
      <c r="H262" s="6"/>
    </row>
    <row r="263" spans="1:8" ht="15">
      <c r="A263" s="7"/>
      <c r="B263" s="69"/>
      <c r="C263" s="70"/>
      <c r="D263" s="71"/>
      <c r="F263" s="21"/>
      <c r="H263" s="6"/>
    </row>
    <row r="264" spans="1:8" ht="15">
      <c r="A264" s="7"/>
      <c r="B264" s="74" t="s">
        <v>503</v>
      </c>
      <c r="C264" s="75" t="s">
        <v>4</v>
      </c>
      <c r="D264" s="71">
        <v>1</v>
      </c>
      <c r="F264" s="21"/>
      <c r="G264" s="21">
        <f>+D264*E264</f>
        <v>0</v>
      </c>
      <c r="H264" s="6"/>
    </row>
    <row r="265" spans="1:8" ht="15">
      <c r="A265" s="7"/>
      <c r="B265" s="72"/>
      <c r="C265" s="70"/>
      <c r="D265" s="71"/>
      <c r="E265" s="103"/>
      <c r="F265" s="103"/>
      <c r="G265" s="103"/>
      <c r="H265" s="6"/>
    </row>
    <row r="266" spans="1:8" ht="15">
      <c r="A266" s="7"/>
      <c r="B266" s="74" t="s">
        <v>504</v>
      </c>
      <c r="C266" s="75" t="s">
        <v>11</v>
      </c>
      <c r="D266" s="71">
        <v>1</v>
      </c>
      <c r="F266" s="21"/>
      <c r="G266" s="21">
        <f>+D266*E266</f>
        <v>0</v>
      </c>
      <c r="H266" s="6">
        <v>7</v>
      </c>
    </row>
    <row r="267" spans="1:8" ht="15">
      <c r="A267" s="7"/>
      <c r="B267" s="69"/>
      <c r="C267" s="70"/>
      <c r="D267" s="71"/>
      <c r="F267" s="21"/>
      <c r="H267" s="6"/>
    </row>
    <row r="268" spans="1:8" ht="24">
      <c r="A268" s="7"/>
      <c r="B268" s="69" t="s">
        <v>499</v>
      </c>
      <c r="C268" s="70" t="s">
        <v>4</v>
      </c>
      <c r="D268" s="71">
        <v>1</v>
      </c>
      <c r="F268" s="21"/>
      <c r="G268" s="21">
        <f>+D268*E268</f>
        <v>0</v>
      </c>
      <c r="H268" s="6"/>
    </row>
    <row r="269" spans="1:8" ht="15">
      <c r="A269" s="7"/>
      <c r="B269" s="72"/>
      <c r="C269" s="70"/>
      <c r="D269" s="71"/>
      <c r="E269" s="103"/>
      <c r="F269" s="103"/>
      <c r="G269" s="103"/>
      <c r="H269" s="6"/>
    </row>
    <row r="270" spans="1:8" ht="24">
      <c r="A270" s="7"/>
      <c r="B270" s="74" t="s">
        <v>505</v>
      </c>
      <c r="C270" s="75" t="s">
        <v>11</v>
      </c>
      <c r="D270" s="71">
        <v>1</v>
      </c>
      <c r="F270" s="21"/>
      <c r="G270" s="21">
        <f>+D270*E270</f>
        <v>0</v>
      </c>
      <c r="H270" s="6">
        <v>10</v>
      </c>
    </row>
    <row r="271" spans="1:8" ht="15">
      <c r="A271" s="7"/>
      <c r="B271" s="74" t="s">
        <v>506</v>
      </c>
      <c r="C271" s="70"/>
      <c r="D271" s="71"/>
      <c r="F271" s="21"/>
      <c r="H271" s="6">
        <v>11</v>
      </c>
    </row>
    <row r="272" spans="1:8" ht="15">
      <c r="A272" s="7"/>
      <c r="B272" s="74" t="s">
        <v>507</v>
      </c>
      <c r="C272" s="70"/>
      <c r="D272" s="71"/>
      <c r="F272" s="21"/>
      <c r="H272" s="6">
        <v>12</v>
      </c>
    </row>
    <row r="273" spans="1:8" ht="15">
      <c r="A273" s="7"/>
      <c r="B273" s="74" t="s">
        <v>508</v>
      </c>
      <c r="C273" s="70"/>
      <c r="D273" s="71"/>
      <c r="F273" s="21"/>
      <c r="H273" s="6">
        <v>12</v>
      </c>
    </row>
    <row r="274" spans="1:8" ht="15">
      <c r="A274" s="7"/>
      <c r="B274" s="74" t="s">
        <v>509</v>
      </c>
      <c r="C274" s="70"/>
      <c r="D274" s="71"/>
      <c r="F274" s="21"/>
      <c r="H274" s="6">
        <v>13</v>
      </c>
    </row>
    <row r="275" spans="1:8" ht="15">
      <c r="A275" s="7"/>
      <c r="B275" s="74" t="s">
        <v>510</v>
      </c>
      <c r="C275" s="70"/>
      <c r="D275" s="71"/>
      <c r="F275" s="21"/>
      <c r="H275" s="6">
        <v>13</v>
      </c>
    </row>
    <row r="276" spans="1:8" ht="15">
      <c r="A276" s="7"/>
      <c r="B276" s="74" t="s">
        <v>511</v>
      </c>
      <c r="C276" s="70"/>
      <c r="D276" s="71"/>
      <c r="F276" s="21"/>
      <c r="H276" s="6">
        <v>19</v>
      </c>
    </row>
    <row r="277" spans="1:8" ht="15">
      <c r="A277" s="7"/>
      <c r="B277" s="72"/>
      <c r="C277" s="70"/>
      <c r="D277" s="73"/>
      <c r="E277" s="103"/>
      <c r="F277" s="103"/>
      <c r="G277" s="103"/>
      <c r="H277" s="6"/>
    </row>
    <row r="278" spans="1:8" ht="15">
      <c r="A278" s="7"/>
      <c r="B278" s="69" t="s">
        <v>512</v>
      </c>
      <c r="C278" s="70" t="s">
        <v>4</v>
      </c>
      <c r="D278" s="71">
        <v>1</v>
      </c>
      <c r="F278" s="21"/>
      <c r="G278" s="21">
        <f>+D278*E278</f>
        <v>0</v>
      </c>
      <c r="H278" s="6">
        <v>16</v>
      </c>
    </row>
    <row r="279" spans="1:8" ht="15">
      <c r="A279" s="7"/>
      <c r="B279" s="72"/>
      <c r="C279" s="70"/>
      <c r="D279" s="73"/>
      <c r="E279" s="103"/>
      <c r="F279" s="103"/>
      <c r="G279" s="103"/>
      <c r="H279" s="6"/>
    </row>
    <row r="280" spans="1:8" ht="24">
      <c r="A280" s="7"/>
      <c r="B280" s="69" t="s">
        <v>496</v>
      </c>
      <c r="C280" s="70" t="s">
        <v>4</v>
      </c>
      <c r="D280" s="71">
        <v>1</v>
      </c>
      <c r="F280" s="21"/>
      <c r="G280" s="21">
        <f>+D280*E280</f>
        <v>0</v>
      </c>
      <c r="H280" s="6">
        <v>17</v>
      </c>
    </row>
    <row r="281" spans="1:8" ht="15">
      <c r="A281" s="7"/>
      <c r="B281" s="72"/>
      <c r="C281" s="70"/>
      <c r="D281" s="73"/>
      <c r="E281" s="103"/>
      <c r="F281" s="103"/>
      <c r="G281" s="103"/>
      <c r="H281" s="6"/>
    </row>
    <row r="282" spans="1:8" ht="15">
      <c r="A282" s="7"/>
      <c r="B282" s="69" t="s">
        <v>513</v>
      </c>
      <c r="C282" s="70" t="s">
        <v>4</v>
      </c>
      <c r="D282" s="71">
        <v>1</v>
      </c>
      <c r="F282" s="21"/>
      <c r="G282" s="21">
        <f>+D282*E282</f>
        <v>0</v>
      </c>
      <c r="H282" s="6">
        <v>17</v>
      </c>
    </row>
    <row r="283" spans="1:8" ht="15">
      <c r="A283" s="7"/>
      <c r="B283" s="72"/>
      <c r="C283" s="70"/>
      <c r="D283" s="73"/>
      <c r="E283" s="103"/>
      <c r="F283" s="103"/>
      <c r="G283" s="103"/>
      <c r="H283" s="6"/>
    </row>
    <row r="284" spans="1:8" ht="36">
      <c r="A284" s="7"/>
      <c r="B284" s="69" t="s">
        <v>514</v>
      </c>
      <c r="C284" s="70" t="s">
        <v>4</v>
      </c>
      <c r="D284" s="71">
        <v>1</v>
      </c>
      <c r="F284" s="21"/>
      <c r="G284" s="21">
        <f>+D284*E284</f>
        <v>0</v>
      </c>
      <c r="H284" s="6">
        <v>21</v>
      </c>
    </row>
    <row r="285" spans="1:8" ht="15">
      <c r="A285" s="7"/>
      <c r="B285" s="69"/>
      <c r="C285" s="70"/>
      <c r="D285" s="71"/>
      <c r="F285" s="21"/>
      <c r="H285" s="6"/>
    </row>
    <row r="286" spans="1:8" ht="36">
      <c r="A286" s="7"/>
      <c r="B286" s="69" t="s">
        <v>515</v>
      </c>
      <c r="C286" s="70" t="s">
        <v>4</v>
      </c>
      <c r="D286" s="71">
        <v>1</v>
      </c>
      <c r="F286" s="21"/>
      <c r="G286" s="21">
        <f>+D286*E286</f>
        <v>0</v>
      </c>
      <c r="H286" s="6"/>
    </row>
    <row r="287" spans="1:8" ht="15">
      <c r="A287" s="7"/>
      <c r="B287" s="72"/>
      <c r="C287" s="70"/>
      <c r="D287" s="73"/>
      <c r="E287" s="103"/>
      <c r="F287" s="103"/>
      <c r="G287" s="103"/>
      <c r="H287" s="6"/>
    </row>
    <row r="288" spans="1:8" ht="24">
      <c r="A288" s="7"/>
      <c r="B288" s="69" t="s">
        <v>516</v>
      </c>
      <c r="C288" s="70" t="s">
        <v>4</v>
      </c>
      <c r="D288" s="71">
        <v>1</v>
      </c>
      <c r="F288" s="21"/>
      <c r="G288" s="21">
        <f>+D288*E288</f>
        <v>0</v>
      </c>
      <c r="H288" s="6"/>
    </row>
    <row r="289" spans="1:8" ht="15">
      <c r="A289" s="7"/>
      <c r="B289" s="72"/>
      <c r="C289" s="70"/>
      <c r="D289" s="73"/>
      <c r="E289" s="103"/>
      <c r="F289" s="103"/>
      <c r="G289" s="103"/>
      <c r="H289" s="6"/>
    </row>
    <row r="290" spans="1:8" ht="36">
      <c r="A290" s="7"/>
      <c r="B290" s="69" t="s">
        <v>517</v>
      </c>
      <c r="C290" s="70" t="s">
        <v>4</v>
      </c>
      <c r="D290" s="71">
        <v>1</v>
      </c>
      <c r="F290" s="21"/>
      <c r="G290" s="21">
        <f>+D290*E290</f>
        <v>0</v>
      </c>
      <c r="H290" s="6">
        <v>21</v>
      </c>
    </row>
    <row r="291" spans="1:8" ht="15">
      <c r="A291" s="7"/>
      <c r="B291" s="72"/>
      <c r="C291" s="70"/>
      <c r="D291" s="73"/>
      <c r="E291" s="103"/>
      <c r="F291" s="103"/>
      <c r="G291" s="103"/>
      <c r="H291" s="6"/>
    </row>
    <row r="292" spans="1:8" ht="24">
      <c r="A292" s="7"/>
      <c r="B292" s="69" t="s">
        <v>518</v>
      </c>
      <c r="C292" s="70" t="s">
        <v>4</v>
      </c>
      <c r="D292" s="71">
        <v>1</v>
      </c>
      <c r="F292" s="21"/>
      <c r="G292" s="21">
        <f>+D292*E292</f>
        <v>0</v>
      </c>
      <c r="H292" s="6"/>
    </row>
    <row r="293" spans="1:8" ht="15">
      <c r="A293" s="7"/>
      <c r="B293" s="72"/>
      <c r="C293" s="70"/>
      <c r="D293" s="73"/>
      <c r="E293" s="103"/>
      <c r="F293" s="103"/>
      <c r="G293" s="103"/>
      <c r="H293" s="6"/>
    </row>
    <row r="294" spans="1:8" ht="15">
      <c r="A294" s="7"/>
      <c r="B294" s="69" t="s">
        <v>519</v>
      </c>
      <c r="C294" s="70" t="s">
        <v>4</v>
      </c>
      <c r="D294" s="71">
        <v>3</v>
      </c>
      <c r="F294" s="21"/>
      <c r="G294" s="21">
        <f>+D294*E294</f>
        <v>0</v>
      </c>
      <c r="H294" s="6">
        <v>23</v>
      </c>
    </row>
    <row r="295" spans="1:8" ht="15">
      <c r="A295" s="7"/>
      <c r="B295" s="69"/>
      <c r="C295" s="70"/>
      <c r="D295" s="71"/>
      <c r="F295" s="21"/>
      <c r="H295" s="6"/>
    </row>
    <row r="296" spans="1:8" ht="24">
      <c r="A296" s="7"/>
      <c r="B296" s="69" t="s">
        <v>520</v>
      </c>
      <c r="C296" s="70" t="s">
        <v>4</v>
      </c>
      <c r="D296" s="71">
        <v>3</v>
      </c>
      <c r="F296" s="21"/>
      <c r="G296" s="21">
        <f>+D296*E296</f>
        <v>0</v>
      </c>
      <c r="H296" s="6"/>
    </row>
    <row r="297" spans="1:8" ht="15">
      <c r="A297" s="7"/>
      <c r="B297" s="69"/>
      <c r="C297" s="70"/>
      <c r="D297" s="71"/>
      <c r="F297" s="21"/>
      <c r="H297" s="6"/>
    </row>
    <row r="298" spans="1:8" ht="24">
      <c r="A298" s="7"/>
      <c r="B298" s="69" t="s">
        <v>499</v>
      </c>
      <c r="C298" s="70" t="s">
        <v>4</v>
      </c>
      <c r="D298" s="71">
        <v>1</v>
      </c>
      <c r="F298" s="21"/>
      <c r="G298" s="21">
        <f>+D298*E298</f>
        <v>0</v>
      </c>
      <c r="H298" s="6"/>
    </row>
    <row r="299" spans="1:8" ht="15">
      <c r="A299" s="7"/>
      <c r="B299" s="69"/>
      <c r="C299" s="70"/>
      <c r="D299" s="71"/>
      <c r="F299" s="21"/>
      <c r="H299" s="6"/>
    </row>
    <row r="300" spans="1:8" ht="24">
      <c r="A300" s="7"/>
      <c r="B300" s="69" t="s">
        <v>521</v>
      </c>
      <c r="C300" s="70" t="s">
        <v>4</v>
      </c>
      <c r="D300" s="71">
        <v>1</v>
      </c>
      <c r="F300" s="21"/>
      <c r="G300" s="21">
        <f>+D300*E300</f>
        <v>0</v>
      </c>
      <c r="H300" s="6">
        <v>26</v>
      </c>
    </row>
    <row r="301" spans="1:8" ht="15">
      <c r="A301" s="7"/>
      <c r="B301" s="69"/>
      <c r="C301" s="70"/>
      <c r="D301" s="71"/>
      <c r="F301" s="21"/>
      <c r="H301" s="6"/>
    </row>
    <row r="302" spans="1:8" ht="15">
      <c r="A302" s="7"/>
      <c r="B302" s="69" t="s">
        <v>522</v>
      </c>
      <c r="C302" s="70" t="s">
        <v>4</v>
      </c>
      <c r="D302" s="71">
        <v>1</v>
      </c>
      <c r="F302" s="21"/>
      <c r="G302" s="21">
        <f>+D302*E302</f>
        <v>0</v>
      </c>
      <c r="H302" s="6">
        <v>28</v>
      </c>
    </row>
    <row r="303" spans="1:8" ht="15">
      <c r="A303" s="7"/>
      <c r="B303" s="69"/>
      <c r="C303" s="70"/>
      <c r="D303" s="71"/>
      <c r="F303" s="21"/>
      <c r="H303" s="6"/>
    </row>
    <row r="304" spans="1:8" ht="15">
      <c r="A304" s="7"/>
      <c r="B304" s="69" t="s">
        <v>523</v>
      </c>
      <c r="C304" s="70" t="s">
        <v>4</v>
      </c>
      <c r="D304" s="71">
        <v>1</v>
      </c>
      <c r="F304" s="21"/>
      <c r="G304" s="21">
        <f>+D304*E304</f>
        <v>0</v>
      </c>
      <c r="H304" s="6">
        <v>91</v>
      </c>
    </row>
    <row r="305" spans="1:8" ht="15">
      <c r="A305" s="7"/>
      <c r="B305" s="69"/>
      <c r="C305" s="70"/>
      <c r="D305" s="71"/>
      <c r="F305" s="21"/>
      <c r="H305" s="6"/>
    </row>
    <row r="306" spans="1:8" ht="15">
      <c r="A306" s="7"/>
      <c r="B306" s="69" t="s">
        <v>524</v>
      </c>
      <c r="C306" s="70" t="s">
        <v>4</v>
      </c>
      <c r="D306" s="71">
        <v>1</v>
      </c>
      <c r="F306" s="21"/>
      <c r="G306" s="21">
        <f>+D306*E306</f>
        <v>0</v>
      </c>
      <c r="H306" s="6"/>
    </row>
    <row r="307" spans="1:8" ht="15">
      <c r="A307" s="7"/>
      <c r="B307" s="69"/>
      <c r="C307" s="70"/>
      <c r="D307" s="71"/>
      <c r="F307" s="21"/>
      <c r="H307" s="6"/>
    </row>
    <row r="308" spans="1:8" ht="15">
      <c r="A308" s="7"/>
      <c r="B308" s="69" t="s">
        <v>525</v>
      </c>
      <c r="C308" s="70" t="s">
        <v>4</v>
      </c>
      <c r="D308" s="71">
        <v>1</v>
      </c>
      <c r="F308" s="21"/>
      <c r="G308" s="21">
        <f>+D308*E308</f>
        <v>0</v>
      </c>
      <c r="H308" s="6"/>
    </row>
    <row r="309" spans="1:8" ht="15">
      <c r="A309" s="7"/>
      <c r="B309" s="69"/>
      <c r="C309" s="70"/>
      <c r="D309" s="71"/>
      <c r="F309" s="21"/>
      <c r="H309" s="6"/>
    </row>
    <row r="310" spans="1:8" ht="15">
      <c r="A310" s="7"/>
      <c r="B310" s="69" t="s">
        <v>526</v>
      </c>
      <c r="C310" s="70" t="s">
        <v>4</v>
      </c>
      <c r="D310" s="71">
        <v>1</v>
      </c>
      <c r="F310" s="21"/>
      <c r="G310" s="21">
        <f>+D310*E310</f>
        <v>0</v>
      </c>
      <c r="H310" s="6"/>
    </row>
    <row r="311" spans="1:8" ht="15">
      <c r="A311" s="7"/>
      <c r="B311" s="69"/>
      <c r="C311" s="70"/>
      <c r="D311" s="71"/>
      <c r="F311" s="21"/>
      <c r="H311" s="6"/>
    </row>
    <row r="312" spans="1:8" ht="15">
      <c r="A312" s="7"/>
      <c r="B312" s="69" t="s">
        <v>470</v>
      </c>
      <c r="C312" s="70" t="s">
        <v>4</v>
      </c>
      <c r="D312" s="71">
        <v>1</v>
      </c>
      <c r="F312" s="21"/>
      <c r="G312" s="21">
        <f>+D312*E312</f>
        <v>0</v>
      </c>
      <c r="H312" s="6"/>
    </row>
    <row r="313" spans="1:8" ht="15">
      <c r="A313" s="7"/>
      <c r="B313" s="72"/>
      <c r="C313" s="70"/>
      <c r="D313" s="73"/>
      <c r="E313" s="103"/>
      <c r="F313" s="103"/>
      <c r="G313" s="103"/>
      <c r="H313" s="6"/>
    </row>
    <row r="314" spans="1:8" ht="15">
      <c r="A314" s="7"/>
      <c r="B314" s="72" t="s">
        <v>473</v>
      </c>
      <c r="C314" s="70" t="s">
        <v>11</v>
      </c>
      <c r="D314" s="71">
        <v>2</v>
      </c>
      <c r="F314" s="21"/>
      <c r="G314" s="21">
        <f>+D314*E314</f>
        <v>0</v>
      </c>
      <c r="H314" s="6"/>
    </row>
    <row r="315" spans="1:8" ht="15">
      <c r="A315" s="7"/>
      <c r="B315" s="72"/>
      <c r="C315" s="70"/>
      <c r="D315" s="73"/>
      <c r="E315" s="103"/>
      <c r="F315" s="103"/>
      <c r="G315" s="103"/>
      <c r="H315" s="6"/>
    </row>
    <row r="316" spans="1:8" ht="15.75">
      <c r="A316" s="8"/>
      <c r="B316" s="76" t="s">
        <v>474</v>
      </c>
      <c r="C316" s="77" t="s">
        <v>11</v>
      </c>
      <c r="D316" s="78">
        <v>1</v>
      </c>
      <c r="F316" s="21"/>
      <c r="G316" s="21">
        <f>+D316*E316</f>
        <v>0</v>
      </c>
      <c r="H316" s="9"/>
    </row>
    <row r="317" spans="1:8" ht="15">
      <c r="A317" s="7"/>
      <c r="B317" s="72"/>
      <c r="C317" s="70"/>
      <c r="D317" s="73"/>
      <c r="E317" s="103"/>
      <c r="F317" s="103"/>
      <c r="G317" s="103"/>
      <c r="H317" s="6"/>
    </row>
    <row r="318" spans="1:8" ht="15">
      <c r="A318" s="7"/>
      <c r="B318" s="69" t="s">
        <v>527</v>
      </c>
      <c r="C318" s="70" t="s">
        <v>4</v>
      </c>
      <c r="D318" s="71">
        <v>3</v>
      </c>
      <c r="F318" s="21"/>
      <c r="G318" s="21">
        <f>+D318*E318</f>
        <v>0</v>
      </c>
      <c r="H318" s="6"/>
    </row>
    <row r="319" spans="1:8" ht="15">
      <c r="A319" s="7"/>
      <c r="B319" s="72"/>
      <c r="C319" s="70"/>
      <c r="D319" s="73"/>
      <c r="E319" s="103"/>
      <c r="F319" s="103"/>
      <c r="G319" s="103"/>
      <c r="H319" s="6"/>
    </row>
    <row r="320" spans="1:8" ht="15">
      <c r="A320" s="7"/>
      <c r="B320" s="72" t="s">
        <v>528</v>
      </c>
      <c r="C320" s="70" t="s">
        <v>4</v>
      </c>
      <c r="D320" s="71">
        <v>22</v>
      </c>
      <c r="F320" s="21"/>
      <c r="G320" s="21">
        <f>+D320*E320</f>
        <v>0</v>
      </c>
      <c r="H320" s="6"/>
    </row>
    <row r="321" spans="1:8" ht="15">
      <c r="A321" s="7"/>
      <c r="B321" s="72"/>
      <c r="C321" s="70"/>
      <c r="D321" s="73"/>
      <c r="E321" s="103"/>
      <c r="F321" s="103"/>
      <c r="G321" s="103"/>
      <c r="H321" s="6"/>
    </row>
    <row r="322" spans="1:8" ht="15">
      <c r="A322" s="10"/>
      <c r="B322" s="76" t="s">
        <v>529</v>
      </c>
      <c r="C322" s="77" t="s">
        <v>4</v>
      </c>
      <c r="D322" s="78">
        <v>180</v>
      </c>
      <c r="F322" s="21"/>
      <c r="G322" s="21">
        <f>+D322*E322</f>
        <v>0</v>
      </c>
      <c r="H322" s="6"/>
    </row>
    <row r="323" spans="1:8" ht="15">
      <c r="A323" s="7"/>
      <c r="B323" s="72"/>
      <c r="C323" s="70"/>
      <c r="D323" s="73"/>
      <c r="E323" s="103"/>
      <c r="F323" s="103"/>
      <c r="G323" s="103"/>
      <c r="H323" s="6"/>
    </row>
    <row r="324" spans="1:8" ht="24">
      <c r="A324" s="7"/>
      <c r="B324" s="74" t="s">
        <v>530</v>
      </c>
      <c r="C324" s="70" t="s">
        <v>4</v>
      </c>
      <c r="D324" s="71">
        <v>7</v>
      </c>
      <c r="F324" s="21"/>
      <c r="G324" s="21">
        <f>+D324*E324</f>
        <v>0</v>
      </c>
      <c r="H324" s="6"/>
    </row>
    <row r="325" spans="1:8" ht="15">
      <c r="A325" s="7"/>
      <c r="B325" s="72"/>
      <c r="C325" s="70"/>
      <c r="D325" s="73"/>
      <c r="E325" s="103"/>
      <c r="F325" s="103"/>
      <c r="G325" s="103"/>
      <c r="H325" s="6"/>
    </row>
    <row r="326" spans="1:8" ht="15">
      <c r="A326" s="7"/>
      <c r="B326" s="72" t="s">
        <v>478</v>
      </c>
      <c r="C326" s="70" t="s">
        <v>11</v>
      </c>
      <c r="D326" s="71">
        <v>51</v>
      </c>
      <c r="F326" s="21"/>
      <c r="G326" s="21">
        <f>+D326*E326</f>
        <v>0</v>
      </c>
      <c r="H326" s="6"/>
    </row>
    <row r="327" spans="1:8" ht="15">
      <c r="A327" s="7"/>
      <c r="B327" s="72"/>
      <c r="C327" s="70"/>
      <c r="D327" s="73"/>
      <c r="E327" s="103"/>
      <c r="F327" s="103"/>
      <c r="G327" s="103"/>
      <c r="H327" s="6"/>
    </row>
    <row r="328" spans="1:8" ht="36">
      <c r="A328" s="11"/>
      <c r="B328" s="79" t="s">
        <v>479</v>
      </c>
      <c r="C328" s="80" t="s">
        <v>11</v>
      </c>
      <c r="D328" s="81">
        <v>1</v>
      </c>
      <c r="F328" s="21"/>
      <c r="G328" s="21">
        <f>D328*E328</f>
        <v>0</v>
      </c>
      <c r="H328" s="6"/>
    </row>
    <row r="329" spans="1:8" ht="15">
      <c r="A329" s="10"/>
      <c r="B329" s="76"/>
      <c r="C329" s="77"/>
      <c r="D329" s="78"/>
      <c r="F329" s="21"/>
      <c r="H329" s="6"/>
    </row>
    <row r="330" spans="1:8" ht="15">
      <c r="A330" s="7"/>
      <c r="B330" s="116" t="s">
        <v>531</v>
      </c>
      <c r="C330" s="117"/>
      <c r="D330" s="118"/>
      <c r="E330" s="28"/>
      <c r="F330" s="28"/>
      <c r="G330" s="111">
        <f>SUM(G209:G328)</f>
        <v>0</v>
      </c>
      <c r="H330" s="6"/>
    </row>
    <row r="331" spans="1:8" ht="15">
      <c r="A331" s="7"/>
      <c r="B331" s="82"/>
      <c r="C331" s="70"/>
      <c r="D331" s="71"/>
      <c r="F331" s="21"/>
      <c r="G331" s="54"/>
      <c r="H331" s="6"/>
    </row>
    <row r="332" spans="1:8" ht="15">
      <c r="A332" s="7"/>
      <c r="B332" s="116" t="s">
        <v>532</v>
      </c>
      <c r="C332" s="117"/>
      <c r="D332" s="118"/>
      <c r="E332" s="119"/>
      <c r="F332" s="119"/>
      <c r="G332" s="111">
        <f>G330+G205+G178+G144</f>
        <v>0</v>
      </c>
      <c r="H332" s="6"/>
    </row>
    <row r="333" spans="1:8" ht="15">
      <c r="A333" s="7"/>
      <c r="B333" s="72"/>
      <c r="C333" s="70"/>
      <c r="D333" s="71"/>
      <c r="E333" s="103"/>
      <c r="F333" s="103"/>
      <c r="G333" s="103"/>
      <c r="H333" s="6"/>
    </row>
    <row r="334" spans="1:8" ht="33.75" customHeight="1">
      <c r="A334" s="30">
        <v>6</v>
      </c>
      <c r="B334" s="82" t="s">
        <v>391</v>
      </c>
      <c r="C334" s="70"/>
      <c r="D334" s="71"/>
      <c r="E334" s="103"/>
      <c r="F334" s="103"/>
      <c r="G334" s="103"/>
      <c r="H334" s="6"/>
    </row>
    <row r="335" spans="1:8" ht="15">
      <c r="A335" s="7"/>
      <c r="B335" s="83"/>
      <c r="C335" s="70"/>
      <c r="D335" s="71"/>
      <c r="E335" s="103"/>
      <c r="F335" s="103"/>
      <c r="G335" s="103"/>
      <c r="H335" s="6"/>
    </row>
    <row r="336" spans="1:8" ht="36">
      <c r="A336" s="7"/>
      <c r="B336" s="84" t="s">
        <v>533</v>
      </c>
      <c r="C336" s="70"/>
      <c r="D336" s="71"/>
      <c r="E336" s="103"/>
      <c r="F336" s="103"/>
      <c r="G336" s="103"/>
      <c r="H336" s="6"/>
    </row>
    <row r="337" spans="1:8" ht="24">
      <c r="A337" s="51">
        <v>1</v>
      </c>
      <c r="B337" s="69" t="s">
        <v>534</v>
      </c>
      <c r="C337" s="70"/>
      <c r="D337" s="71"/>
      <c r="E337" s="103"/>
      <c r="F337" s="103"/>
      <c r="G337" s="103"/>
      <c r="H337" s="6"/>
    </row>
    <row r="338" spans="1:8" ht="15">
      <c r="A338" s="51"/>
      <c r="B338" s="85" t="s">
        <v>535</v>
      </c>
      <c r="C338" s="70" t="s">
        <v>10</v>
      </c>
      <c r="D338" s="86">
        <v>100</v>
      </c>
      <c r="F338" s="21"/>
      <c r="G338" s="21">
        <f>D338*E338</f>
        <v>0</v>
      </c>
      <c r="H338" s="6"/>
    </row>
    <row r="339" spans="1:8" ht="15">
      <c r="A339" s="51"/>
      <c r="B339" s="85" t="s">
        <v>536</v>
      </c>
      <c r="C339" s="70" t="s">
        <v>10</v>
      </c>
      <c r="D339" s="86">
        <v>150</v>
      </c>
      <c r="F339" s="21"/>
      <c r="G339" s="21">
        <f aca="true" t="shared" si="1" ref="G339:G352">D339*E339</f>
        <v>0</v>
      </c>
      <c r="H339" s="6"/>
    </row>
    <row r="340" spans="1:8" ht="15">
      <c r="A340" s="51"/>
      <c r="B340" s="85" t="s">
        <v>537</v>
      </c>
      <c r="C340" s="70" t="s">
        <v>10</v>
      </c>
      <c r="D340" s="86">
        <v>75</v>
      </c>
      <c r="F340" s="21"/>
      <c r="G340" s="21">
        <f t="shared" si="1"/>
        <v>0</v>
      </c>
      <c r="H340" s="6"/>
    </row>
    <row r="341" spans="1:8" ht="15">
      <c r="A341" s="51"/>
      <c r="B341" s="85" t="s">
        <v>538</v>
      </c>
      <c r="C341" s="70" t="s">
        <v>10</v>
      </c>
      <c r="D341" s="86">
        <v>100</v>
      </c>
      <c r="F341" s="21"/>
      <c r="G341" s="21">
        <f t="shared" si="1"/>
        <v>0</v>
      </c>
      <c r="H341" s="6"/>
    </row>
    <row r="342" spans="1:8" ht="15">
      <c r="A342" s="51"/>
      <c r="B342" s="85" t="s">
        <v>539</v>
      </c>
      <c r="C342" s="70" t="s">
        <v>10</v>
      </c>
      <c r="D342" s="86">
        <v>300</v>
      </c>
      <c r="F342" s="21"/>
      <c r="G342" s="21">
        <f t="shared" si="1"/>
        <v>0</v>
      </c>
      <c r="H342" s="6"/>
    </row>
    <row r="343" spans="1:8" ht="15">
      <c r="A343" s="51"/>
      <c r="B343" s="85" t="s">
        <v>540</v>
      </c>
      <c r="C343" s="70" t="s">
        <v>10</v>
      </c>
      <c r="D343" s="86">
        <v>75</v>
      </c>
      <c r="F343" s="21"/>
      <c r="G343" s="21">
        <f t="shared" si="1"/>
        <v>0</v>
      </c>
      <c r="H343" s="6"/>
    </row>
    <row r="344" spans="1:8" ht="15">
      <c r="A344" s="51"/>
      <c r="B344" s="85" t="s">
        <v>541</v>
      </c>
      <c r="C344" s="70" t="s">
        <v>10</v>
      </c>
      <c r="D344" s="86">
        <v>25</v>
      </c>
      <c r="F344" s="21"/>
      <c r="G344" s="21">
        <f t="shared" si="1"/>
        <v>0</v>
      </c>
      <c r="H344" s="6"/>
    </row>
    <row r="345" spans="1:8" ht="15">
      <c r="A345" s="51"/>
      <c r="B345" s="85" t="s">
        <v>542</v>
      </c>
      <c r="C345" s="70" t="s">
        <v>10</v>
      </c>
      <c r="D345" s="86">
        <v>200</v>
      </c>
      <c r="F345" s="21"/>
      <c r="G345" s="21">
        <f t="shared" si="1"/>
        <v>0</v>
      </c>
      <c r="H345" s="6"/>
    </row>
    <row r="346" spans="1:8" ht="15">
      <c r="A346" s="51"/>
      <c r="B346" s="85" t="s">
        <v>543</v>
      </c>
      <c r="C346" s="75" t="s">
        <v>10</v>
      </c>
      <c r="D346" s="86">
        <v>50</v>
      </c>
      <c r="F346" s="21"/>
      <c r="G346" s="21">
        <f t="shared" si="1"/>
        <v>0</v>
      </c>
      <c r="H346" s="6"/>
    </row>
    <row r="347" spans="1:8" ht="15">
      <c r="A347" s="51"/>
      <c r="B347" s="85" t="s">
        <v>544</v>
      </c>
      <c r="C347" s="70" t="s">
        <v>10</v>
      </c>
      <c r="D347" s="86">
        <v>75</v>
      </c>
      <c r="F347" s="21"/>
      <c r="G347" s="21">
        <f t="shared" si="1"/>
        <v>0</v>
      </c>
      <c r="H347" s="6"/>
    </row>
    <row r="348" spans="1:8" ht="15">
      <c r="A348" s="51"/>
      <c r="B348" s="85" t="s">
        <v>545</v>
      </c>
      <c r="C348" s="70" t="s">
        <v>10</v>
      </c>
      <c r="D348" s="86">
        <v>2</v>
      </c>
      <c r="F348" s="21"/>
      <c r="G348" s="21">
        <f t="shared" si="1"/>
        <v>0</v>
      </c>
      <c r="H348" s="6"/>
    </row>
    <row r="349" spans="1:8" ht="15">
      <c r="A349" s="51"/>
      <c r="B349" s="85" t="s">
        <v>546</v>
      </c>
      <c r="C349" s="70" t="s">
        <v>10</v>
      </c>
      <c r="D349" s="86">
        <v>50</v>
      </c>
      <c r="F349" s="21"/>
      <c r="G349" s="21">
        <f t="shared" si="1"/>
        <v>0</v>
      </c>
      <c r="H349" s="6"/>
    </row>
    <row r="350" spans="1:8" ht="15">
      <c r="A350" s="51"/>
      <c r="B350" s="85" t="s">
        <v>547</v>
      </c>
      <c r="C350" s="70" t="s">
        <v>10</v>
      </c>
      <c r="D350" s="86">
        <v>50</v>
      </c>
      <c r="F350" s="21"/>
      <c r="G350" s="21">
        <f t="shared" si="1"/>
        <v>0</v>
      </c>
      <c r="H350" s="6"/>
    </row>
    <row r="351" spans="1:8" ht="15">
      <c r="A351" s="51"/>
      <c r="B351" s="85" t="s">
        <v>548</v>
      </c>
      <c r="C351" s="75" t="s">
        <v>10</v>
      </c>
      <c r="D351" s="86">
        <v>150</v>
      </c>
      <c r="F351" s="21"/>
      <c r="G351" s="21">
        <f>D350*E351</f>
        <v>0</v>
      </c>
      <c r="H351" s="6"/>
    </row>
    <row r="352" spans="1:8" ht="15">
      <c r="A352" s="51"/>
      <c r="B352" s="85" t="s">
        <v>549</v>
      </c>
      <c r="C352" s="70" t="s">
        <v>10</v>
      </c>
      <c r="D352" s="86">
        <v>25</v>
      </c>
      <c r="F352" s="21"/>
      <c r="G352" s="21">
        <f t="shared" si="1"/>
        <v>0</v>
      </c>
      <c r="H352" s="6"/>
    </row>
    <row r="353" spans="1:8" ht="15">
      <c r="A353" s="51"/>
      <c r="B353" s="85"/>
      <c r="C353" s="70"/>
      <c r="D353" s="71"/>
      <c r="F353" s="21"/>
      <c r="H353" s="6"/>
    </row>
    <row r="354" spans="1:8" ht="15">
      <c r="A354" s="51">
        <v>2</v>
      </c>
      <c r="B354" s="72" t="s">
        <v>550</v>
      </c>
      <c r="C354" s="70" t="s">
        <v>10</v>
      </c>
      <c r="D354" s="71">
        <v>30</v>
      </c>
      <c r="F354" s="21"/>
      <c r="G354" s="21">
        <f>+D354*E354</f>
        <v>0</v>
      </c>
      <c r="H354" s="6"/>
    </row>
    <row r="355" spans="1:8" ht="15">
      <c r="A355" s="51"/>
      <c r="B355" s="72"/>
      <c r="C355" s="70"/>
      <c r="D355" s="71"/>
      <c r="F355" s="21"/>
      <c r="H355" s="6"/>
    </row>
    <row r="356" spans="1:8" ht="24">
      <c r="A356" s="51">
        <v>3</v>
      </c>
      <c r="B356" s="69" t="s">
        <v>551</v>
      </c>
      <c r="C356" s="70"/>
      <c r="D356" s="87"/>
      <c r="E356" s="103"/>
      <c r="F356" s="103"/>
      <c r="G356" s="103"/>
      <c r="H356" s="6"/>
    </row>
    <row r="357" spans="1:8" ht="15">
      <c r="A357" s="51"/>
      <c r="B357" s="69" t="s">
        <v>552</v>
      </c>
      <c r="C357" s="70" t="s">
        <v>10</v>
      </c>
      <c r="D357" s="71">
        <v>20</v>
      </c>
      <c r="F357" s="21"/>
      <c r="G357" s="21">
        <f>+D357*E357</f>
        <v>0</v>
      </c>
      <c r="H357" s="6"/>
    </row>
    <row r="358" spans="1:8" ht="15">
      <c r="A358" s="51"/>
      <c r="B358" s="69" t="s">
        <v>553</v>
      </c>
      <c r="C358" s="70" t="s">
        <v>10</v>
      </c>
      <c r="D358" s="71">
        <v>15</v>
      </c>
      <c r="F358" s="21"/>
      <c r="G358" s="21">
        <f>+D358*E358</f>
        <v>0</v>
      </c>
      <c r="H358" s="6"/>
    </row>
    <row r="359" spans="1:8" ht="15">
      <c r="A359" s="51"/>
      <c r="B359" s="69" t="s">
        <v>554</v>
      </c>
      <c r="C359" s="70" t="s">
        <v>10</v>
      </c>
      <c r="D359" s="71">
        <v>10</v>
      </c>
      <c r="F359" s="21"/>
      <c r="G359" s="21">
        <f>+D359*E359</f>
        <v>0</v>
      </c>
      <c r="H359" s="6"/>
    </row>
    <row r="360" spans="1:8" ht="15">
      <c r="A360" s="51"/>
      <c r="B360" s="69"/>
      <c r="C360" s="70"/>
      <c r="D360" s="71"/>
      <c r="F360" s="21"/>
      <c r="H360" s="6"/>
    </row>
    <row r="361" spans="1:8" ht="24">
      <c r="A361" s="51">
        <v>4</v>
      </c>
      <c r="B361" s="72" t="s">
        <v>555</v>
      </c>
      <c r="C361" s="70" t="s">
        <v>11</v>
      </c>
      <c r="D361" s="71">
        <v>1</v>
      </c>
      <c r="F361" s="21"/>
      <c r="G361" s="21">
        <f>+D361*E361</f>
        <v>0</v>
      </c>
      <c r="H361" s="6"/>
    </row>
    <row r="362" spans="1:8" ht="15">
      <c r="A362" s="51"/>
      <c r="B362" s="69"/>
      <c r="C362" s="70"/>
      <c r="D362" s="71"/>
      <c r="F362" s="21"/>
      <c r="H362" s="6"/>
    </row>
    <row r="363" spans="1:8" ht="24">
      <c r="A363" s="51">
        <v>5</v>
      </c>
      <c r="B363" s="72" t="s">
        <v>556</v>
      </c>
      <c r="C363" s="70" t="s">
        <v>10</v>
      </c>
      <c r="D363" s="71">
        <v>250</v>
      </c>
      <c r="F363" s="21"/>
      <c r="G363" s="21">
        <f>+D363*E363</f>
        <v>0</v>
      </c>
      <c r="H363" s="6"/>
    </row>
    <row r="364" spans="1:8" ht="15">
      <c r="A364" s="51"/>
      <c r="B364" s="69"/>
      <c r="C364" s="70"/>
      <c r="D364" s="71"/>
      <c r="F364" s="21"/>
      <c r="H364" s="6"/>
    </row>
    <row r="365" spans="1:8" ht="15">
      <c r="A365" s="51">
        <v>6</v>
      </c>
      <c r="B365" s="72" t="s">
        <v>557</v>
      </c>
      <c r="C365" s="70" t="s">
        <v>4</v>
      </c>
      <c r="D365" s="71">
        <v>4</v>
      </c>
      <c r="F365" s="21"/>
      <c r="G365" s="21">
        <f>+D365*E365</f>
        <v>0</v>
      </c>
      <c r="H365" s="6"/>
    </row>
    <row r="366" spans="1:8" ht="15">
      <c r="A366" s="51"/>
      <c r="B366" s="72"/>
      <c r="C366" s="70"/>
      <c r="D366" s="71"/>
      <c r="E366" s="103"/>
      <c r="F366" s="103"/>
      <c r="G366" s="103"/>
      <c r="H366" s="6"/>
    </row>
    <row r="367" spans="1:8" ht="15">
      <c r="A367" s="51">
        <v>7</v>
      </c>
      <c r="B367" s="72" t="s">
        <v>558</v>
      </c>
      <c r="C367" s="70" t="s">
        <v>4</v>
      </c>
      <c r="D367" s="71">
        <v>64</v>
      </c>
      <c r="F367" s="21"/>
      <c r="G367" s="21">
        <f>+D367*E367</f>
        <v>0</v>
      </c>
      <c r="H367" s="6"/>
    </row>
    <row r="368" spans="1:8" ht="15">
      <c r="A368" s="51"/>
      <c r="B368" s="69"/>
      <c r="C368" s="70"/>
      <c r="D368" s="71"/>
      <c r="F368" s="21"/>
      <c r="H368" s="6"/>
    </row>
    <row r="369" spans="1:8" ht="24">
      <c r="A369" s="51">
        <v>8</v>
      </c>
      <c r="B369" s="72" t="s">
        <v>559</v>
      </c>
      <c r="C369" s="70" t="s">
        <v>11</v>
      </c>
      <c r="D369" s="71">
        <v>13</v>
      </c>
      <c r="F369" s="21"/>
      <c r="G369" s="21">
        <f>+D369*E369</f>
        <v>0</v>
      </c>
      <c r="H369" s="6"/>
    </row>
    <row r="370" spans="1:8" ht="15">
      <c r="A370" s="51"/>
      <c r="B370" s="69"/>
      <c r="C370" s="70"/>
      <c r="D370" s="71"/>
      <c r="E370" s="103"/>
      <c r="F370" s="103"/>
      <c r="G370" s="103"/>
      <c r="H370" s="6"/>
    </row>
    <row r="371" spans="1:8" ht="24">
      <c r="A371" s="51">
        <v>9</v>
      </c>
      <c r="B371" s="69" t="s">
        <v>560</v>
      </c>
      <c r="C371" s="75" t="s">
        <v>4</v>
      </c>
      <c r="D371" s="71">
        <v>1</v>
      </c>
      <c r="F371" s="21"/>
      <c r="G371" s="21">
        <f>+D371*E371</f>
        <v>0</v>
      </c>
      <c r="H371" s="6"/>
    </row>
    <row r="372" spans="1:8" ht="15">
      <c r="A372" s="51"/>
      <c r="B372" s="69"/>
      <c r="C372" s="70"/>
      <c r="D372" s="71"/>
      <c r="E372" s="103"/>
      <c r="F372" s="103"/>
      <c r="G372" s="103"/>
      <c r="H372" s="6"/>
    </row>
    <row r="373" spans="1:8" ht="48">
      <c r="A373" s="51">
        <v>10</v>
      </c>
      <c r="B373" s="69" t="s">
        <v>561</v>
      </c>
      <c r="C373" s="75" t="s">
        <v>4</v>
      </c>
      <c r="D373" s="71">
        <v>6</v>
      </c>
      <c r="F373" s="21"/>
      <c r="G373" s="21">
        <f>+D373*E373</f>
        <v>0</v>
      </c>
      <c r="H373" s="6"/>
    </row>
    <row r="374" spans="1:8" ht="15">
      <c r="A374" s="51"/>
      <c r="B374" s="69"/>
      <c r="C374" s="70"/>
      <c r="D374" s="71"/>
      <c r="E374" s="103"/>
      <c r="F374" s="103"/>
      <c r="G374" s="103"/>
      <c r="H374" s="6"/>
    </row>
    <row r="375" spans="1:8" ht="24">
      <c r="A375" s="51">
        <v>11</v>
      </c>
      <c r="B375" s="69" t="s">
        <v>562</v>
      </c>
      <c r="C375" s="75" t="s">
        <v>4</v>
      </c>
      <c r="D375" s="71">
        <v>3</v>
      </c>
      <c r="F375" s="21"/>
      <c r="G375" s="21">
        <f>+D375*E375</f>
        <v>0</v>
      </c>
      <c r="H375" s="6"/>
    </row>
    <row r="376" spans="1:8" ht="15">
      <c r="A376" s="51"/>
      <c r="B376" s="69"/>
      <c r="C376" s="75"/>
      <c r="D376" s="71"/>
      <c r="F376" s="21"/>
      <c r="H376" s="6"/>
    </row>
    <row r="377" spans="1:8" ht="24">
      <c r="A377" s="51">
        <v>12</v>
      </c>
      <c r="B377" s="72" t="s">
        <v>563</v>
      </c>
      <c r="C377" s="70" t="s">
        <v>10</v>
      </c>
      <c r="D377" s="71">
        <v>180</v>
      </c>
      <c r="F377" s="21"/>
      <c r="G377" s="21">
        <f>+D377*E377</f>
        <v>0</v>
      </c>
      <c r="H377" s="6"/>
    </row>
    <row r="378" spans="1:8" ht="15">
      <c r="A378" s="51"/>
      <c r="B378" s="72"/>
      <c r="C378" s="70"/>
      <c r="D378" s="71"/>
      <c r="E378" s="103"/>
      <c r="F378" s="103"/>
      <c r="G378" s="103"/>
      <c r="H378" s="6"/>
    </row>
    <row r="379" spans="1:8" ht="24">
      <c r="A379" s="51">
        <v>13</v>
      </c>
      <c r="B379" s="72" t="s">
        <v>564</v>
      </c>
      <c r="C379" s="70" t="s">
        <v>10</v>
      </c>
      <c r="D379" s="71">
        <v>240</v>
      </c>
      <c r="F379" s="21"/>
      <c r="G379" s="21">
        <f>+D379*E379</f>
        <v>0</v>
      </c>
      <c r="H379" s="6"/>
    </row>
    <row r="380" spans="1:8" ht="15">
      <c r="A380" s="51"/>
      <c r="B380" s="72"/>
      <c r="C380" s="70"/>
      <c r="D380" s="73"/>
      <c r="E380" s="103"/>
      <c r="F380" s="103"/>
      <c r="G380" s="103"/>
      <c r="H380" s="6"/>
    </row>
    <row r="381" spans="1:8" ht="15">
      <c r="A381" s="51">
        <v>14</v>
      </c>
      <c r="B381" s="69" t="s">
        <v>565</v>
      </c>
      <c r="C381" s="70" t="s">
        <v>11</v>
      </c>
      <c r="D381" s="71">
        <v>1</v>
      </c>
      <c r="F381" s="21"/>
      <c r="G381" s="21">
        <f>+D381*E381</f>
        <v>0</v>
      </c>
      <c r="H381" s="6"/>
    </row>
    <row r="382" spans="1:8" ht="15">
      <c r="A382" s="51"/>
      <c r="B382" s="72"/>
      <c r="C382" s="70"/>
      <c r="D382" s="73"/>
      <c r="E382" s="103"/>
      <c r="F382" s="103"/>
      <c r="G382" s="103"/>
      <c r="H382" s="6"/>
    </row>
    <row r="383" spans="1:8" ht="24">
      <c r="A383" s="51">
        <v>15</v>
      </c>
      <c r="B383" s="69" t="s">
        <v>566</v>
      </c>
      <c r="C383" s="70" t="s">
        <v>11</v>
      </c>
      <c r="D383" s="71">
        <v>1</v>
      </c>
      <c r="F383" s="21"/>
      <c r="G383" s="21">
        <f>+D383*E383</f>
        <v>0</v>
      </c>
      <c r="H383" s="6"/>
    </row>
    <row r="384" spans="1:8" ht="15">
      <c r="A384" s="51"/>
      <c r="B384" s="69"/>
      <c r="C384" s="70"/>
      <c r="D384" s="71"/>
      <c r="F384" s="21"/>
      <c r="H384" s="6"/>
    </row>
    <row r="385" spans="1:8" ht="24">
      <c r="A385" s="51">
        <v>16</v>
      </c>
      <c r="B385" s="69" t="s">
        <v>567</v>
      </c>
      <c r="C385" s="70" t="s">
        <v>11</v>
      </c>
      <c r="D385" s="71">
        <v>1</v>
      </c>
      <c r="F385" s="21"/>
      <c r="G385" s="21">
        <f>+D385*E385</f>
        <v>0</v>
      </c>
      <c r="H385" s="6"/>
    </row>
    <row r="386" spans="1:8" ht="15">
      <c r="A386" s="51"/>
      <c r="B386" s="69"/>
      <c r="C386" s="70"/>
      <c r="D386" s="71"/>
      <c r="F386" s="21"/>
      <c r="H386" s="6"/>
    </row>
    <row r="387" spans="1:8" ht="24">
      <c r="A387" s="51">
        <v>17</v>
      </c>
      <c r="B387" s="52" t="s">
        <v>568</v>
      </c>
      <c r="C387" s="19" t="s">
        <v>4</v>
      </c>
      <c r="D387" s="20">
        <v>4</v>
      </c>
      <c r="G387" s="21">
        <f>+D387*E387</f>
        <v>0</v>
      </c>
      <c r="H387" s="39"/>
    </row>
    <row r="388" spans="1:8" ht="15">
      <c r="A388" s="51"/>
      <c r="B388" s="69"/>
      <c r="C388" s="70"/>
      <c r="D388" s="71"/>
      <c r="F388" s="21"/>
      <c r="H388" s="6"/>
    </row>
    <row r="389" spans="1:8" ht="24">
      <c r="A389" s="88">
        <v>18</v>
      </c>
      <c r="B389" s="79" t="s">
        <v>679</v>
      </c>
      <c r="C389" s="80" t="s">
        <v>11</v>
      </c>
      <c r="D389" s="81">
        <v>1</v>
      </c>
      <c r="F389" s="21"/>
      <c r="G389" s="21">
        <f>+D389*E389</f>
        <v>0</v>
      </c>
      <c r="H389" s="6"/>
    </row>
    <row r="390" spans="1:8" ht="15">
      <c r="A390" s="10"/>
      <c r="B390" s="76"/>
      <c r="C390" s="77"/>
      <c r="D390" s="78"/>
      <c r="F390" s="21"/>
      <c r="H390" s="6"/>
    </row>
    <row r="391" spans="1:8" ht="15.75">
      <c r="A391" s="12"/>
      <c r="B391" s="116" t="s">
        <v>569</v>
      </c>
      <c r="C391" s="120"/>
      <c r="D391" s="121"/>
      <c r="E391" s="119"/>
      <c r="F391" s="119"/>
      <c r="G391" s="111">
        <f>SUM(G338:G389)</f>
        <v>0</v>
      </c>
      <c r="H391" s="6"/>
    </row>
    <row r="392" spans="1:8" ht="15">
      <c r="A392" s="7"/>
      <c r="B392" s="72"/>
      <c r="C392" s="70"/>
      <c r="D392" s="71"/>
      <c r="E392" s="103"/>
      <c r="F392" s="103"/>
      <c r="G392" s="103"/>
      <c r="H392" s="6"/>
    </row>
    <row r="393" spans="1:8" ht="15">
      <c r="A393" s="13">
        <v>7</v>
      </c>
      <c r="B393" s="89" t="s">
        <v>392</v>
      </c>
      <c r="D393" s="90"/>
      <c r="F393" s="21"/>
      <c r="G393" s="91"/>
      <c r="H393" s="14"/>
    </row>
    <row r="394" spans="1:8" ht="15">
      <c r="A394" s="13"/>
      <c r="B394" s="89"/>
      <c r="D394" s="90"/>
      <c r="F394" s="21"/>
      <c r="G394" s="91"/>
      <c r="H394" s="14"/>
    </row>
    <row r="395" spans="1:8" ht="15">
      <c r="A395" s="34">
        <v>1</v>
      </c>
      <c r="B395" s="72" t="s">
        <v>570</v>
      </c>
      <c r="C395" s="70" t="s">
        <v>11</v>
      </c>
      <c r="D395" s="71">
        <v>1</v>
      </c>
      <c r="F395" s="21"/>
      <c r="G395" s="21">
        <f>+D395*E395</f>
        <v>0</v>
      </c>
      <c r="H395" s="14"/>
    </row>
    <row r="396" spans="1:8" ht="15">
      <c r="A396" s="92"/>
      <c r="B396" s="72"/>
      <c r="C396" s="70"/>
      <c r="D396" s="71"/>
      <c r="F396" s="21"/>
      <c r="G396" s="103"/>
      <c r="H396" s="14"/>
    </row>
    <row r="397" spans="1:8" ht="24">
      <c r="A397" s="34">
        <v>2</v>
      </c>
      <c r="B397" s="69" t="s">
        <v>571</v>
      </c>
      <c r="C397" s="70" t="s">
        <v>11</v>
      </c>
      <c r="D397" s="71">
        <v>1</v>
      </c>
      <c r="F397" s="21"/>
      <c r="G397" s="21">
        <f>+D397*E397</f>
        <v>0</v>
      </c>
      <c r="H397" s="14"/>
    </row>
    <row r="398" spans="1:8" ht="15">
      <c r="A398" s="92"/>
      <c r="B398" s="69"/>
      <c r="C398" s="70"/>
      <c r="D398" s="71"/>
      <c r="F398" s="21"/>
      <c r="G398" s="103"/>
      <c r="H398" s="14"/>
    </row>
    <row r="399" spans="1:8" ht="24">
      <c r="A399" s="34">
        <v>3</v>
      </c>
      <c r="B399" s="69" t="s">
        <v>572</v>
      </c>
      <c r="C399" s="70" t="s">
        <v>11</v>
      </c>
      <c r="D399" s="71">
        <v>1</v>
      </c>
      <c r="F399" s="21"/>
      <c r="G399" s="21">
        <f>+D399*E399</f>
        <v>0</v>
      </c>
      <c r="H399" s="14"/>
    </row>
    <row r="400" spans="1:8" ht="15">
      <c r="A400" s="92"/>
      <c r="B400" s="69"/>
      <c r="C400" s="70"/>
      <c r="D400" s="71"/>
      <c r="F400" s="21"/>
      <c r="G400" s="103"/>
      <c r="H400" s="14"/>
    </row>
    <row r="401" spans="1:8" ht="24">
      <c r="A401" s="34">
        <v>4</v>
      </c>
      <c r="B401" s="69" t="s">
        <v>573</v>
      </c>
      <c r="C401" s="70" t="s">
        <v>11</v>
      </c>
      <c r="D401" s="71">
        <v>1</v>
      </c>
      <c r="F401" s="21"/>
      <c r="G401" s="21">
        <f>+D401*E401</f>
        <v>0</v>
      </c>
      <c r="H401" s="14"/>
    </row>
    <row r="402" spans="1:8" ht="15">
      <c r="A402" s="92"/>
      <c r="B402" s="69"/>
      <c r="C402" s="70"/>
      <c r="D402" s="71"/>
      <c r="F402" s="21"/>
      <c r="G402" s="103"/>
      <c r="H402" s="14"/>
    </row>
    <row r="403" spans="1:8" ht="15">
      <c r="A403" s="34">
        <v>5</v>
      </c>
      <c r="B403" s="72" t="s">
        <v>459</v>
      </c>
      <c r="C403" s="70" t="s">
        <v>11</v>
      </c>
      <c r="D403" s="71">
        <v>1</v>
      </c>
      <c r="F403" s="21"/>
      <c r="G403" s="21">
        <f>+D403*E403</f>
        <v>0</v>
      </c>
      <c r="H403" s="14"/>
    </row>
    <row r="404" spans="1:8" ht="15">
      <c r="A404" s="92"/>
      <c r="B404" s="72"/>
      <c r="C404" s="70"/>
      <c r="D404" s="71"/>
      <c r="F404" s="21"/>
      <c r="G404" s="103"/>
      <c r="H404" s="14"/>
    </row>
    <row r="405" spans="1:8" ht="15">
      <c r="A405" s="34">
        <v>6</v>
      </c>
      <c r="B405" s="69" t="s">
        <v>574</v>
      </c>
      <c r="C405" s="70" t="s">
        <v>11</v>
      </c>
      <c r="D405" s="71">
        <v>1</v>
      </c>
      <c r="F405" s="21"/>
      <c r="G405" s="21">
        <f>+D405*E405</f>
        <v>0</v>
      </c>
      <c r="H405" s="14"/>
    </row>
    <row r="406" spans="1:8" ht="15">
      <c r="A406" s="92"/>
      <c r="B406" s="69"/>
      <c r="C406" s="70"/>
      <c r="D406" s="71"/>
      <c r="F406" s="21"/>
      <c r="G406" s="103"/>
      <c r="H406" s="14"/>
    </row>
    <row r="407" spans="1:8" ht="15">
      <c r="A407" s="93">
        <v>7</v>
      </c>
      <c r="B407" s="79" t="s">
        <v>575</v>
      </c>
      <c r="C407" s="80" t="s">
        <v>11</v>
      </c>
      <c r="D407" s="81">
        <v>1</v>
      </c>
      <c r="F407" s="21"/>
      <c r="G407" s="21">
        <f>+D407*E407</f>
        <v>0</v>
      </c>
      <c r="H407" s="14"/>
    </row>
    <row r="408" spans="1:8" ht="15">
      <c r="A408" s="15"/>
      <c r="B408" s="76"/>
      <c r="C408" s="77"/>
      <c r="D408" s="78"/>
      <c r="F408" s="21"/>
      <c r="G408" s="94"/>
      <c r="H408" s="14"/>
    </row>
    <row r="409" spans="1:8" ht="15">
      <c r="A409" s="15"/>
      <c r="B409" s="122" t="s">
        <v>576</v>
      </c>
      <c r="C409" s="120"/>
      <c r="D409" s="121"/>
      <c r="E409" s="28"/>
      <c r="F409" s="28"/>
      <c r="G409" s="111">
        <f>SUM(G395:G407)</f>
        <v>0</v>
      </c>
      <c r="H409" s="16"/>
    </row>
    <row r="410" spans="2:6" ht="15">
      <c r="B410" s="60"/>
      <c r="D410" s="90"/>
      <c r="F410" s="91"/>
    </row>
    <row r="411" spans="2:6" ht="15">
      <c r="B411" s="60"/>
      <c r="F411" s="91"/>
    </row>
    <row r="412" spans="2:6" ht="15">
      <c r="B412" s="60"/>
      <c r="F412" s="91"/>
    </row>
    <row r="413" spans="2:6" ht="15">
      <c r="B413" s="60"/>
      <c r="F413" s="91"/>
    </row>
    <row r="414" spans="2:6" ht="15">
      <c r="B414" s="60"/>
      <c r="F414" s="91"/>
    </row>
    <row r="415" spans="2:6" ht="15">
      <c r="B415" s="60"/>
      <c r="F415" s="91"/>
    </row>
    <row r="416" spans="2:6" ht="15">
      <c r="B416" s="60"/>
      <c r="F416" s="91"/>
    </row>
    <row r="417" spans="2:6" ht="15">
      <c r="B417" s="60"/>
      <c r="F417" s="91"/>
    </row>
    <row r="418" spans="2:6" ht="15">
      <c r="B418" s="60"/>
      <c r="F418" s="91"/>
    </row>
    <row r="419" spans="2:6" ht="15">
      <c r="B419" s="60"/>
      <c r="F419" s="91"/>
    </row>
    <row r="420" spans="2:6" ht="15">
      <c r="B420" s="60"/>
      <c r="F420" s="91"/>
    </row>
    <row r="421" spans="2:6" ht="15">
      <c r="B421" s="60"/>
      <c r="F421" s="91"/>
    </row>
    <row r="422" spans="2:6" ht="15">
      <c r="B422" s="60"/>
      <c r="F422" s="91"/>
    </row>
    <row r="423" spans="2:6" ht="15">
      <c r="B423" s="60"/>
      <c r="F423" s="91"/>
    </row>
    <row r="424" spans="2:6" ht="15">
      <c r="B424" s="60"/>
      <c r="F424" s="91"/>
    </row>
    <row r="425" spans="2:6" ht="15">
      <c r="B425" s="60"/>
      <c r="F425" s="91"/>
    </row>
    <row r="426" spans="2:6" ht="15">
      <c r="B426" s="60"/>
      <c r="F426" s="91"/>
    </row>
    <row r="427" spans="2:6" ht="15">
      <c r="B427" s="60"/>
      <c r="F427" s="91"/>
    </row>
    <row r="428" spans="2:6" ht="15">
      <c r="B428" s="60"/>
      <c r="F428" s="91"/>
    </row>
    <row r="429" spans="2:6" ht="15">
      <c r="B429" s="60"/>
      <c r="F429" s="91"/>
    </row>
    <row r="430" spans="2:6" ht="15">
      <c r="B430" s="60"/>
      <c r="F430" s="91"/>
    </row>
    <row r="431" ht="15">
      <c r="F431" s="91"/>
    </row>
    <row r="432" ht="15">
      <c r="F432" s="91"/>
    </row>
    <row r="433" ht="15">
      <c r="F433" s="91"/>
    </row>
    <row r="434" ht="15">
      <c r="F434" s="91"/>
    </row>
    <row r="435" ht="15">
      <c r="F435" s="91"/>
    </row>
    <row r="436" ht="15">
      <c r="F436" s="91"/>
    </row>
    <row r="437" ht="15">
      <c r="F437" s="91"/>
    </row>
    <row r="438" ht="15">
      <c r="F438" s="91"/>
    </row>
    <row r="439" ht="15">
      <c r="F439" s="91"/>
    </row>
    <row r="440" ht="15">
      <c r="F440" s="91"/>
    </row>
    <row r="441" ht="15">
      <c r="F441" s="91"/>
    </row>
    <row r="442" ht="15">
      <c r="F442" s="91"/>
    </row>
    <row r="443" ht="15">
      <c r="F443" s="91"/>
    </row>
    <row r="444" ht="15">
      <c r="F444" s="91"/>
    </row>
    <row r="445" ht="15">
      <c r="F445" s="91"/>
    </row>
    <row r="446" ht="15">
      <c r="F446" s="91"/>
    </row>
    <row r="447" ht="15">
      <c r="F447" s="91"/>
    </row>
    <row r="448" ht="15">
      <c r="F448" s="91"/>
    </row>
    <row r="449" ht="15">
      <c r="F449" s="91"/>
    </row>
    <row r="450" ht="15">
      <c r="F450" s="91"/>
    </row>
    <row r="451" ht="15">
      <c r="F451" s="91"/>
    </row>
    <row r="452" ht="15">
      <c r="F452" s="91"/>
    </row>
    <row r="453" ht="15">
      <c r="F453" s="91"/>
    </row>
    <row r="454" ht="15">
      <c r="F454" s="91"/>
    </row>
    <row r="455" ht="15">
      <c r="F455" s="91"/>
    </row>
    <row r="456" ht="15">
      <c r="F456" s="91"/>
    </row>
    <row r="457" ht="15">
      <c r="F457" s="91"/>
    </row>
    <row r="458" ht="15">
      <c r="F458" s="91"/>
    </row>
    <row r="459" ht="15">
      <c r="F459" s="91"/>
    </row>
    <row r="460" ht="15">
      <c r="F460" s="91"/>
    </row>
    <row r="461" ht="15">
      <c r="F461" s="91"/>
    </row>
    <row r="462" ht="15">
      <c r="F462" s="91"/>
    </row>
    <row r="463" ht="15">
      <c r="F463" s="91"/>
    </row>
    <row r="464" ht="15">
      <c r="F464" s="91"/>
    </row>
    <row r="465" ht="15">
      <c r="F465" s="91"/>
    </row>
    <row r="466" ht="15">
      <c r="F466" s="91"/>
    </row>
    <row r="467" ht="15">
      <c r="F467" s="91"/>
    </row>
    <row r="468" ht="15">
      <c r="F468" s="91"/>
    </row>
    <row r="469" ht="15">
      <c r="F469" s="91"/>
    </row>
    <row r="470" ht="15">
      <c r="F470" s="91"/>
    </row>
    <row r="471" ht="15">
      <c r="F471" s="91"/>
    </row>
    <row r="472" ht="15">
      <c r="F472" s="91"/>
    </row>
    <row r="473" ht="15">
      <c r="F473" s="91"/>
    </row>
    <row r="474" ht="15">
      <c r="F474" s="91"/>
    </row>
    <row r="475" ht="15">
      <c r="F475" s="91"/>
    </row>
    <row r="476" ht="15">
      <c r="F476" s="91"/>
    </row>
    <row r="477" ht="15">
      <c r="F477" s="91"/>
    </row>
    <row r="478" ht="15">
      <c r="F478" s="91"/>
    </row>
    <row r="479" ht="15">
      <c r="F479" s="91"/>
    </row>
    <row r="480" ht="15">
      <c r="F480" s="91"/>
    </row>
    <row r="481" ht="15">
      <c r="F481" s="91"/>
    </row>
    <row r="482" ht="15">
      <c r="F482" s="91"/>
    </row>
    <row r="483" ht="15">
      <c r="F483" s="91"/>
    </row>
    <row r="484" ht="15">
      <c r="F484" s="91"/>
    </row>
    <row r="485" ht="15">
      <c r="F485" s="91"/>
    </row>
    <row r="486" ht="15">
      <c r="F486" s="91"/>
    </row>
    <row r="487" ht="15">
      <c r="F487" s="91"/>
    </row>
    <row r="488" ht="15">
      <c r="F488" s="91"/>
    </row>
    <row r="489" ht="15">
      <c r="F489" s="91"/>
    </row>
    <row r="490" ht="15">
      <c r="F490" s="91"/>
    </row>
    <row r="491" ht="15">
      <c r="F491" s="91"/>
    </row>
    <row r="492" ht="15">
      <c r="F492" s="91"/>
    </row>
    <row r="493" ht="15">
      <c r="F493" s="91"/>
    </row>
    <row r="494" ht="15">
      <c r="F494" s="91"/>
    </row>
    <row r="495" ht="15">
      <c r="F495" s="91"/>
    </row>
    <row r="496" ht="15">
      <c r="F496" s="91"/>
    </row>
    <row r="497" ht="15">
      <c r="F497" s="91"/>
    </row>
    <row r="498" ht="15">
      <c r="F498" s="91"/>
    </row>
    <row r="499" ht="15">
      <c r="F499" s="91"/>
    </row>
    <row r="500" ht="15">
      <c r="F500" s="91"/>
    </row>
    <row r="501" ht="15">
      <c r="F501" s="91"/>
    </row>
    <row r="502" ht="15">
      <c r="F502" s="91"/>
    </row>
    <row r="503" ht="15">
      <c r="F503" s="91"/>
    </row>
    <row r="504" ht="15">
      <c r="F504" s="91"/>
    </row>
    <row r="505" ht="15">
      <c r="F505" s="91"/>
    </row>
    <row r="506" ht="15">
      <c r="F506" s="91"/>
    </row>
    <row r="507" ht="15">
      <c r="F507" s="91"/>
    </row>
    <row r="508" ht="15">
      <c r="F508" s="91"/>
    </row>
    <row r="509" ht="15">
      <c r="F509" s="91"/>
    </row>
    <row r="510" ht="15">
      <c r="F510" s="91"/>
    </row>
    <row r="511" ht="15">
      <c r="F511" s="91"/>
    </row>
    <row r="512" ht="15">
      <c r="F512" s="91"/>
    </row>
    <row r="513" ht="15">
      <c r="F513" s="91"/>
    </row>
    <row r="514" ht="15">
      <c r="F514" s="91"/>
    </row>
    <row r="515" ht="15">
      <c r="F515" s="91"/>
    </row>
    <row r="516" ht="15">
      <c r="F516" s="91"/>
    </row>
    <row r="517" ht="15">
      <c r="F517" s="91"/>
    </row>
    <row r="518" ht="15">
      <c r="F518" s="91"/>
    </row>
    <row r="519" ht="15">
      <c r="F519" s="91"/>
    </row>
    <row r="520" ht="15">
      <c r="F520" s="91"/>
    </row>
    <row r="521" ht="15">
      <c r="F521" s="91"/>
    </row>
    <row r="522" ht="15">
      <c r="F522" s="91"/>
    </row>
    <row r="523" ht="15">
      <c r="F523" s="91"/>
    </row>
    <row r="524" ht="15">
      <c r="F524" s="91"/>
    </row>
    <row r="525" ht="15">
      <c r="F525" s="91"/>
    </row>
    <row r="526" ht="15">
      <c r="F526" s="91"/>
    </row>
    <row r="527" ht="15">
      <c r="F527" s="91"/>
    </row>
    <row r="528" ht="15">
      <c r="F528" s="91"/>
    </row>
    <row r="529" ht="15">
      <c r="F529" s="91"/>
    </row>
    <row r="530" ht="15">
      <c r="F530" s="91"/>
    </row>
    <row r="531" ht="15">
      <c r="F531" s="91"/>
    </row>
    <row r="532" ht="15">
      <c r="F532" s="91"/>
    </row>
    <row r="533" ht="15">
      <c r="F533" s="91"/>
    </row>
    <row r="534" ht="15">
      <c r="F534" s="91"/>
    </row>
    <row r="535" ht="15">
      <c r="F535" s="91"/>
    </row>
    <row r="536" ht="15">
      <c r="F536" s="91"/>
    </row>
    <row r="537" ht="15">
      <c r="F537" s="91"/>
    </row>
    <row r="538" ht="15">
      <c r="F538" s="91"/>
    </row>
    <row r="539" ht="15">
      <c r="F539" s="91"/>
    </row>
    <row r="540" ht="15">
      <c r="F540" s="91"/>
    </row>
    <row r="541" ht="15">
      <c r="F541" s="91"/>
    </row>
    <row r="542" ht="15">
      <c r="F542" s="91"/>
    </row>
    <row r="543" ht="15">
      <c r="F543" s="91"/>
    </row>
    <row r="544" ht="15">
      <c r="F544" s="91"/>
    </row>
    <row r="545" ht="15">
      <c r="F545" s="91"/>
    </row>
    <row r="546" ht="15">
      <c r="F546" s="91"/>
    </row>
    <row r="547" ht="15">
      <c r="F547" s="91"/>
    </row>
    <row r="548" ht="15">
      <c r="F548" s="91"/>
    </row>
    <row r="549" ht="15">
      <c r="F549" s="91"/>
    </row>
    <row r="550" ht="15">
      <c r="F550" s="91"/>
    </row>
    <row r="551" ht="15">
      <c r="F551" s="91"/>
    </row>
    <row r="552" ht="15">
      <c r="F552" s="91"/>
    </row>
    <row r="553" ht="15">
      <c r="F553" s="91"/>
    </row>
    <row r="554" ht="15">
      <c r="F554" s="91"/>
    </row>
    <row r="555" ht="15">
      <c r="F555" s="91"/>
    </row>
    <row r="556" ht="15">
      <c r="F556" s="91"/>
    </row>
    <row r="557" ht="15">
      <c r="F557" s="91"/>
    </row>
    <row r="558" ht="15">
      <c r="F558" s="91"/>
    </row>
    <row r="559" ht="15">
      <c r="F559" s="91"/>
    </row>
    <row r="560" ht="15">
      <c r="F560" s="91"/>
    </row>
    <row r="561" ht="15">
      <c r="F561" s="91"/>
    </row>
    <row r="562" ht="15">
      <c r="F562" s="91"/>
    </row>
    <row r="563" ht="15">
      <c r="F563" s="91"/>
    </row>
    <row r="564" ht="15">
      <c r="F564" s="91"/>
    </row>
    <row r="565" ht="15">
      <c r="F565" s="91"/>
    </row>
    <row r="566" ht="15">
      <c r="F566" s="91"/>
    </row>
    <row r="567" ht="15">
      <c r="F567" s="91"/>
    </row>
    <row r="568" ht="15">
      <c r="F568" s="91"/>
    </row>
    <row r="569" ht="15">
      <c r="F569" s="91"/>
    </row>
    <row r="570" ht="15">
      <c r="F570" s="91"/>
    </row>
    <row r="571" ht="15">
      <c r="F571" s="91"/>
    </row>
    <row r="572" ht="15">
      <c r="F572" s="91"/>
    </row>
    <row r="573" ht="15">
      <c r="F573" s="91"/>
    </row>
    <row r="574" ht="15">
      <c r="F574" s="91"/>
    </row>
    <row r="575" ht="15">
      <c r="F575" s="91"/>
    </row>
    <row r="576" ht="15">
      <c r="F576" s="91"/>
    </row>
    <row r="577" ht="15">
      <c r="F577" s="91"/>
    </row>
    <row r="578" ht="15">
      <c r="F578" s="91"/>
    </row>
    <row r="579" ht="15">
      <c r="F579" s="91"/>
    </row>
    <row r="580" ht="15">
      <c r="F580" s="91"/>
    </row>
    <row r="581" ht="15">
      <c r="F581" s="91"/>
    </row>
    <row r="582" ht="15">
      <c r="F582" s="91"/>
    </row>
    <row r="583" ht="15">
      <c r="F583" s="91"/>
    </row>
    <row r="584" ht="15">
      <c r="F584" s="91"/>
    </row>
    <row r="585" ht="15">
      <c r="F585" s="91"/>
    </row>
    <row r="586" ht="15">
      <c r="F586" s="91"/>
    </row>
    <row r="587" ht="15">
      <c r="F587" s="91"/>
    </row>
    <row r="588" ht="15">
      <c r="F588" s="91"/>
    </row>
    <row r="589" ht="15">
      <c r="F589" s="91"/>
    </row>
    <row r="590" ht="15">
      <c r="F590" s="91"/>
    </row>
    <row r="591" ht="15">
      <c r="F591" s="91"/>
    </row>
    <row r="592" ht="15">
      <c r="F592" s="91"/>
    </row>
    <row r="593" ht="15">
      <c r="F593" s="91"/>
    </row>
    <row r="594" ht="15">
      <c r="F594" s="91"/>
    </row>
    <row r="595" ht="15">
      <c r="F595" s="91"/>
    </row>
    <row r="596" ht="15">
      <c r="F596" s="91"/>
    </row>
    <row r="597" ht="15">
      <c r="F597" s="91"/>
    </row>
    <row r="598" ht="15">
      <c r="F598" s="91"/>
    </row>
    <row r="599" ht="15">
      <c r="F599" s="91"/>
    </row>
    <row r="600" ht="15">
      <c r="F600" s="91"/>
    </row>
    <row r="601" ht="15">
      <c r="F601" s="91"/>
    </row>
    <row r="602" ht="15">
      <c r="F602" s="91"/>
    </row>
    <row r="603" ht="15">
      <c r="F603" s="91"/>
    </row>
    <row r="604" ht="15">
      <c r="F604" s="91"/>
    </row>
    <row r="605" ht="15">
      <c r="F605" s="91"/>
    </row>
    <row r="606" ht="15">
      <c r="F606" s="91"/>
    </row>
    <row r="607" ht="15">
      <c r="F607" s="91"/>
    </row>
    <row r="608" ht="15">
      <c r="F608" s="91"/>
    </row>
    <row r="609" ht="15">
      <c r="F609" s="91"/>
    </row>
    <row r="610" ht="15">
      <c r="F610" s="91"/>
    </row>
    <row r="611" ht="15">
      <c r="F611" s="91"/>
    </row>
    <row r="612" ht="15">
      <c r="F612" s="91"/>
    </row>
    <row r="613" ht="15">
      <c r="F613" s="91"/>
    </row>
    <row r="614" ht="15">
      <c r="F614" s="91"/>
    </row>
    <row r="615" ht="15">
      <c r="F615" s="91"/>
    </row>
    <row r="616" ht="15">
      <c r="F616" s="91"/>
    </row>
    <row r="617" ht="15">
      <c r="F617" s="91"/>
    </row>
    <row r="618" ht="15">
      <c r="F618" s="91"/>
    </row>
    <row r="619" ht="15">
      <c r="F619" s="91"/>
    </row>
    <row r="620" ht="15">
      <c r="F620" s="91"/>
    </row>
    <row r="621" ht="15">
      <c r="F621" s="91"/>
    </row>
    <row r="622" ht="15">
      <c r="F622" s="91"/>
    </row>
    <row r="623" ht="15">
      <c r="F623" s="91"/>
    </row>
    <row r="624" ht="15">
      <c r="F624" s="91"/>
    </row>
    <row r="625" ht="15">
      <c r="F625" s="91"/>
    </row>
    <row r="626" ht="15">
      <c r="F626" s="91"/>
    </row>
    <row r="627" ht="15">
      <c r="F627" s="91"/>
    </row>
    <row r="628" ht="15">
      <c r="F628" s="91"/>
    </row>
    <row r="629" ht="15">
      <c r="F629" s="91"/>
    </row>
    <row r="630" ht="15">
      <c r="F630" s="91"/>
    </row>
    <row r="631" ht="15">
      <c r="F631" s="91"/>
    </row>
    <row r="632" ht="15">
      <c r="F632" s="91"/>
    </row>
    <row r="633" ht="15">
      <c r="F633" s="91"/>
    </row>
    <row r="634" ht="15">
      <c r="F634" s="91"/>
    </row>
    <row r="635" ht="15">
      <c r="F635" s="91"/>
    </row>
    <row r="636" ht="15">
      <c r="F636" s="91"/>
    </row>
    <row r="637" ht="15">
      <c r="F637" s="91"/>
    </row>
    <row r="638" ht="15">
      <c r="F638" s="91"/>
    </row>
    <row r="639" ht="15">
      <c r="F639" s="91"/>
    </row>
    <row r="640" ht="15">
      <c r="F640" s="91"/>
    </row>
  </sheetData>
  <sheetProtection/>
  <mergeCells count="8">
    <mergeCell ref="B11:E11"/>
    <mergeCell ref="B13:E13"/>
    <mergeCell ref="B5:E5"/>
    <mergeCell ref="B6:E6"/>
    <mergeCell ref="B7:E7"/>
    <mergeCell ref="B8:E8"/>
    <mergeCell ref="B9:E9"/>
    <mergeCell ref="B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2"/>
  <headerFooter>
    <oddHeader>&amp;L&amp;G</oddHeader>
    <oddFooter>&amp;L&amp;A&amp;C&amp;P od &amp;N&amp;RIJS - B-3 laboratorij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Zontar;SamoR</dc:creator>
  <cp:keywords/>
  <dc:description/>
  <cp:lastModifiedBy>Samo Rajković</cp:lastModifiedBy>
  <cp:lastPrinted>2019-08-08T08:44:34Z</cp:lastPrinted>
  <dcterms:created xsi:type="dcterms:W3CDTF">2004-04-10T05:11:55Z</dcterms:created>
  <dcterms:modified xsi:type="dcterms:W3CDTF">2019-08-09T13:27:38Z</dcterms:modified>
  <cp:category/>
  <cp:version/>
  <cp:contentType/>
  <cp:contentStatus/>
</cp:coreProperties>
</file>